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3"/>
  </bookViews>
  <sheets>
    <sheet name="ГПприл.6-объемы" sheetId="1" r:id="rId1"/>
    <sheet name="ГПприл7-объемыОценка" sheetId="2" r:id="rId2"/>
    <sheet name="ПП1" sheetId="3" r:id="rId3"/>
    <sheet name="ПП2" sheetId="4" r:id="rId4"/>
    <sheet name="ПП2_2" sheetId="5" r:id="rId5"/>
    <sheet name="Прил к ПП1" sheetId="6" r:id="rId6"/>
    <sheet name="Прил к ПП2" sheetId="7" r:id="rId7"/>
    <sheet name="Прил к ПП3" sheetId="8" r:id="rId8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_xlnm._FilterDatabase" localSheetId="1" hidden="1">'ГПприл7-объемыОценка'!$A$6:$L$24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_1">#REF!</definedName>
    <definedName name="Excel_BuiltIn_Print_Titles_4_1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'ГПприл.6-объемы'!$5:$6</definedName>
    <definedName name="_xlnm.Print_Titles" localSheetId="1">'ГПприл7-объемыОценка'!$5:$6</definedName>
    <definedName name="_xlnm.Print_Titles" localSheetId="2">'ПП1'!$5:$6</definedName>
    <definedName name="_xlnm.Print_Titles" localSheetId="3">'ПП2'!$5:$6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'ГПприл.6-объемы'!$A$1:$O$23</definedName>
    <definedName name="_xlnm.Print_Area" localSheetId="1">'ГПприл7-объемыОценка'!$A$1:$I$32</definedName>
    <definedName name="_xlnm.Print_Area" localSheetId="2">'ПП1'!$A$1:$P$21</definedName>
    <definedName name="_xlnm.Print_Area" localSheetId="3">'ПП2'!$A$1:$P$31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<sst xmlns="http://schemas.openxmlformats.org/spreadsheetml/2006/main" count="570" uniqueCount="172">
  <si>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</si>
  <si>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</si>
  <si>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</si>
  <si>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</si>
  <si>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</si>
  <si>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</si>
  <si>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</si>
  <si>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</si>
  <si>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</si>
  <si>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</si>
  <si>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</si>
  <si>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</si>
  <si>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</si>
  <si>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</si>
  <si>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Обеспечение жизнедеятельности муниципального образования Детловский сельсовет
на 2014 - 2016 годы</t>
  </si>
  <si>
    <t>всего расходные обязательства по программе</t>
  </si>
  <si>
    <t>Х</t>
  </si>
  <si>
    <t>в том числе по ГРБС:</t>
  </si>
  <si>
    <t>Районный бюджет</t>
  </si>
  <si>
    <t>администрация Детловского сельсовета</t>
  </si>
  <si>
    <t>810</t>
  </si>
  <si>
    <t>Подпрограмма 1</t>
  </si>
  <si>
    <t xml:space="preserve">Благоустройство населенных пунктов </t>
  </si>
  <si>
    <t>всего расходные обязательства по подпрограмме</t>
  </si>
  <si>
    <t>Подпрограмма 2</t>
  </si>
  <si>
    <t>Ремонт и содержание улично-дорожной сети</t>
  </si>
  <si>
    <t xml:space="preserve">всего расходные обязательства </t>
  </si>
  <si>
    <t>Подпрограмма 3</t>
  </si>
  <si>
    <t>Профилактика терроризма и экстремизма на территории Детловского сельсовета</t>
  </si>
  <si>
    <t>Глава администрации Детловского сельсовсета</t>
  </si>
  <si>
    <t>Н.А.Никулин</t>
  </si>
  <si>
    <t>Первый заместитель министра культуры  Красноярского края</t>
  </si>
  <si>
    <t>Т.В. Веселина</t>
  </si>
  <si>
    <t>Приложение № 3 
к постановлению Администрации Детловского сельсовета от 22.08.2014  № 24-п</t>
  </si>
  <si>
    <t xml:space="preserve">Информация о ресурсном обеспечении и прогнозной оценке расходов на реализацию целей 
муниципальной программы «Обеспечение жизнедеятельности муниципального образования Детловский сельсовет» с учетом источников финансирования, в том числе средств федерального, краевого и районного бюджета 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</si>
  <si>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</si>
  <si>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</si>
  <si>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</si>
  <si>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</si>
  <si>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>«Обеспечение жизнедеятельности муниципального образования Детловский сельсовет» 
на 2014 - 2016 годы</t>
  </si>
  <si>
    <t xml:space="preserve">Всего </t>
  </si>
  <si>
    <t>в том числе 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</si>
  <si>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</si>
  <si>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федеральный бюджет</t>
  </si>
  <si>
    <t>краевой бюджет</t>
  </si>
  <si>
    <t>районный бюджет</t>
  </si>
  <si>
    <t xml:space="preserve">Т.В. Веселина </t>
  </si>
  <si>
    <t>Перечень мероприятий подпрограммы 1 «Благоустройство населенных пунктов.»
с указанием объема средств на их реализацию и ожидаемых результатов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</si>
  <si>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</si>
  <si>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</si>
  <si>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</si>
  <si>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</si>
  <si>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</si>
  <si>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Цель. Повышение комфортности условий жизнедеятельности в муниципальном образовании Детловский сельсовет</t>
  </si>
  <si>
    <t>Итого  по задаче 1</t>
  </si>
  <si>
    <t>1</t>
  </si>
  <si>
    <t>Задача 1. Улучшение санитарно-экологической обстановки, внешнего и архитектурного облика населенных пунктов муниципального образования Детловский сельсовет</t>
  </si>
  <si>
    <t>1.1.</t>
  </si>
  <si>
    <t>Содержание уличного освещения</t>
  </si>
  <si>
    <t>Бюджет муниципального образования  Детловский сельсовет</t>
  </si>
  <si>
    <t>820</t>
  </si>
  <si>
    <t>0503</t>
  </si>
  <si>
    <t>01</t>
  </si>
  <si>
    <t>8113</t>
  </si>
  <si>
    <t>244</t>
  </si>
  <si>
    <t>Снижение объемов потребления энергоносителей (устройство датчиков светового дня)</t>
  </si>
  <si>
    <t>1.2.</t>
  </si>
  <si>
    <t>Дератизационные мероприятия организованные с целью обеспечения санитарно-эпидемиологического благополучия населения</t>
  </si>
  <si>
    <t>1 раз в год — ежегодно</t>
  </si>
  <si>
    <t>1.3.</t>
  </si>
  <si>
    <t>Увеличения протяженности уличного освещения</t>
  </si>
  <si>
    <t xml:space="preserve">Протяженность освещенных частей улиц возрастёт к 2016 году на 16 %   </t>
  </si>
  <si>
    <t>1.2</t>
  </si>
  <si>
    <t xml:space="preserve">Уличное освещение </t>
  </si>
  <si>
    <t>8103</t>
  </si>
  <si>
    <t>Покупка электрической энергии (мощности)</t>
  </si>
  <si>
    <t>Итого  по задаче 2</t>
  </si>
  <si>
    <t>,</t>
  </si>
  <si>
    <t>2</t>
  </si>
  <si>
    <t xml:space="preserve">Задача 2. Повышение уровня транспортно-эксплуатационного состояния автомобильных дорог местного значения, включая улично-дорожную сеть населенных пунктов муниципального образования Детловский сельсовет   </t>
  </si>
  <si>
    <t>2.1.</t>
  </si>
  <si>
    <t>Выполнение работ по восстановлению профиля дорог местного значения</t>
  </si>
  <si>
    <t>0409</t>
  </si>
  <si>
    <t>8102</t>
  </si>
  <si>
    <t>Ежеквартально — ежегодно</t>
  </si>
  <si>
    <t>2.2</t>
  </si>
  <si>
    <t>Модернизация и развитие сети дорог местного значения</t>
  </si>
  <si>
    <t>8203</t>
  </si>
  <si>
    <t>1.3</t>
  </si>
  <si>
    <t>Организация, проведение оплачиваемых, общественных работ</t>
  </si>
  <si>
    <t>8357</t>
  </si>
  <si>
    <t>Задействован 1человек</t>
  </si>
  <si>
    <t>Итого по программе</t>
  </si>
  <si>
    <t xml:space="preserve">            Перечень мероприятий подпрограммы 2 «Ремонт и содержание улично-дорожной сети»</t>
  </si>
  <si>
    <t>№
п/п</t>
  </si>
  <si>
    <t>Цель.Повышение комфортности условий жизнедеятельности в муниципальном образовании Детловский сельсовет</t>
  </si>
  <si>
    <t>Задача 1. повышение уровня транспортно-эксплуатационного состояния автомобильных дорог общего назначения, включая улично-дорожную сеть населеных пунктов муниципального образования Детловский сельсовет</t>
  </si>
  <si>
    <t>улучшение состояния покрытия автомобильных дорог</t>
  </si>
  <si>
    <t>Обязательное страхование гражданской ответственности владельца опасного объекта (Гидротехническое сооружение — водозащитная дамба) за причинение вреда в результате аварии на опасном объекте</t>
  </si>
  <si>
    <t>0406</t>
  </si>
  <si>
    <t>Страхование — 1ед.</t>
  </si>
  <si>
    <t>Формирования антикоррупционного общественного сознания к противодействию коррупции</t>
  </si>
  <si>
    <t>0314</t>
  </si>
  <si>
    <t>8206</t>
  </si>
  <si>
    <t xml:space="preserve">Изготовление памяток (брошюр) до 500 шт ежегодно </t>
  </si>
  <si>
    <t>Задача 2.Создание комфортных условий в сфере обеспечения пожарной безопасности на территории муниципального образования Кочергинский сельсовет</t>
  </si>
  <si>
    <t xml:space="preserve">-Перезарядка огнетушителей                                   </t>
  </si>
  <si>
    <t>Бюджет муниципального образования  Кочергинский сельсовет</t>
  </si>
  <si>
    <t>0310</t>
  </si>
  <si>
    <t>8204</t>
  </si>
  <si>
    <t xml:space="preserve">- 27 шт -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</si>
  <si>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-Обслуживание автоматических установок пожарной сигнализации</t>
  </si>
  <si>
    <t xml:space="preserve"> -ежеквартально- ежегодно  </t>
  </si>
  <si>
    <t xml:space="preserve"> -Материальное стимулирование работы внештатных инструкторов пожарной профилактике за проведение обследования</t>
  </si>
  <si>
    <t xml:space="preserve"> - 2 раза в год в весенне-осенний период — ежегодно</t>
  </si>
  <si>
    <t xml:space="preserve">   -Устройство минерализированных защитных противопожарных полос                     </t>
  </si>
  <si>
    <t xml:space="preserve">- 1 раз в год - ежегодно   </t>
  </si>
  <si>
    <t xml:space="preserve">-Организация противопожарной пропаганды                   </t>
  </si>
  <si>
    <t xml:space="preserve"> Изготовление плакатов 5 шт - ежегодно </t>
  </si>
  <si>
    <t>Итого  по задаче 3</t>
  </si>
  <si>
    <t>Задача 3. Профилактика терроризма и экстремизма на территории муниципального образования Кочергинский сельсовет</t>
  </si>
  <si>
    <t>3.1.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</si>
  <si>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</t>
  </si>
  <si>
    <t>8205</t>
  </si>
  <si>
    <t>Итого по подпрограмме</t>
  </si>
  <si>
    <t>Глава администрации Детловского сельсовета</t>
  </si>
  <si>
    <t xml:space="preserve">            Перечень мероприятий подпрограммы 3 «Профилактика терроризма и экстремизма на территории Детловского сельсовета»</t>
  </si>
  <si>
    <t>Задача 1. Снижение рисков и смягчение последствий чрезвычайных ситуаций природного и техногенного характера на территории муниципального образования Кочергинский сельсовет</t>
  </si>
  <si>
    <t xml:space="preserve">Ликвидация последствий пр возникновении чрезвычайных ситуаций </t>
  </si>
  <si>
    <t>0111</t>
  </si>
  <si>
    <t>8011</t>
  </si>
  <si>
    <t>870</t>
  </si>
  <si>
    <t>По мере возникновения</t>
  </si>
  <si>
    <t>Задача 1. Профилактика терроризма и экстремизма на территории Детловского сельсовета</t>
  </si>
  <si>
    <t>Профилактика терроризма и экстремизма</t>
  </si>
  <si>
    <t>8023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</si>
  <si>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 (изготовление памяток (брошюр) до 500 шт ежегодно)</t>
  </si>
  <si>
    <t xml:space="preserve">Информация о ресурсном обеспечении и прогнозной оценке расходов на реализацию целей 
 Подпрограмме 1 «Благоустройство населенных пунктов» с учетом источников финансирования, в том числе средств федерального, краевого и районного бюджета </t>
  </si>
  <si>
    <t xml:space="preserve">Информация о ресурсном обеспечении и прогнозной оценке расходов на реализацию целей 
 Подпрограмме 2 «Ремонт и содержание улично-дорожной сети» с учетом источников финансирования, в том числе средств федерального, краевого и районного бюджета </t>
  </si>
  <si>
    <t xml:space="preserve">Информация о ресурсном обеспечении и прогнозной оценке расходов на реализацию целей 
 Подпрограмме 3  «Профилактика терроризма и экстремизма на территории Детловского сельсовета» с учетом источников финансирования, в том числе средств федерального, краевого и районного бюджета </t>
  </si>
  <si>
    <t>Приложение № 4 
к постановлению Администрации Детловского сельсовета от 11.12.2014  № 00-п</t>
  </si>
  <si>
    <t>Приложение № 2 
к постановлению Администрации Детловского сельсовета от 11.12.2014  № 00-п</t>
  </si>
  <si>
    <t>2017 год</t>
  </si>
  <si>
    <t>Приложение № 1 
к постановлению Администрации Детловского сельсовета от 11.12.2014 № 00-п</t>
  </si>
  <si>
    <t>Итого на 
2014 -2017 годы</t>
  </si>
  <si>
    <t>Итого на 2014 -2017 годы</t>
  </si>
  <si>
    <t>Содержание автомобильных дорог общего назначения за счет средств местного бюджета</t>
  </si>
  <si>
    <t>Содержание автомобильных дорог общего назначения за счет акцизов</t>
  </si>
  <si>
    <t>Итого на  
2014-2017 годы</t>
  </si>
  <si>
    <t>«Обеспечение жизнедеятельности муниципального образования Детловский сельсовет» 
на 2014 - 2017 годы</t>
  </si>
  <si>
    <t>7508</t>
  </si>
  <si>
    <t>7594</t>
  </si>
  <si>
    <t>8508</t>
  </si>
  <si>
    <t>8594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</si>
  <si>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</si>
  <si>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Расходы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</si>
  <si>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</si>
  <si>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</si>
  <si>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Краевой бюджет</t>
  </si>
  <si>
    <t>Содержание дорог (очистка от снега)</t>
  </si>
  <si>
    <t>Ремонт дорог на территории муниципального образования</t>
  </si>
  <si>
    <t>2018 год</t>
  </si>
  <si>
    <r>
      <t xml:space="preserve">Приложение № 2 
к подпрограмме «Ремонт и содержание улично-дорожной сети»,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2014 - 2018 годы</t>
    </r>
  </si>
  <si>
    <t>Н.А.Антонова</t>
  </si>
  <si>
    <t>Приложение № 4
к муниципальной программе
«Обеспечение жизнедеятельности муниципального образования Детловский сельсовет» 
на 2014 - 2018 годы</t>
  </si>
  <si>
    <t>Приложение № 3
к муниципальной программе 
«Обеспечение жизнедеятельности муниципального образования Детловский сельсовет» 
на 2014 - 2018 годы</t>
  </si>
  <si>
    <t>Информация о распределении планируемых расходов  
по отдельным мероприятиям программы, подпрограммам муниципальной программы «Обеспечение жизнедеятельности муниципального образования Детловский сельсовет» 
на 2014 - 2018 годы</t>
  </si>
  <si>
    <r>
      <t xml:space="preserve">Приложение № 2 
к подпрограмме «Благоустройство населенных пунктов»,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2014 - 2018 годы</t>
    </r>
  </si>
  <si>
    <r>
      <t>Приложение № 2 
к подпрограмме «Профилактика терроризма и экстремизма на территории Детловского сельсовета», реализуемая в рамках муниципальной программы «Обеспечение жизнедеятельности муниципального образования Детловский</t>
    </r>
    <r>
      <rPr>
        <sz val="12"/>
        <color indexed="8"/>
        <rFont val="Times New Roman"/>
        <family val="1"/>
      </rPr>
      <t xml:space="preserve">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2014 - 2018 годы</t>
    </r>
  </si>
  <si>
    <t>Приложение № 5
к подпрограмме « Благоустройство населенных пунктов» в рамках реализации муниципальной программы
«Обеспечение жизнедеятельности муниципального образования Детловский сельсовет» 
на 2014 - 2018 годы</t>
  </si>
  <si>
    <t>Приложение № 3
к подпрограмме « Ремонт и содержание улично-дорожной сети» в рамках реализации муниципальной программы
«Обеспечение жизнедеятельности муниципального образования Детловский сельсовет» 
на 2014 - 2018 годы</t>
  </si>
  <si>
    <t>Приложение № 3
к подпрограмме « Профилактика терроризма и экстремизма на территории Детловского сельсовета» в рамках реализации муниципальной программы
«Обеспечение жизнедеятельности муниципального образования Детловский сельсовет» 
на 2014 - 2018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</si>
</sst>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0000"/>
    <numFmt numFmtId="166" formatCode="#,##0.0"/>
    <numFmt numFmtId="167" formatCode="#,##0.000"/>
    <numFmt numFmtId="168" formatCode="0.0"/>
    <numFmt numFmtId="169" formatCode="#,##0.0000"/>
    <numFmt numFmtId="170" formatCode="#,##0.000000"/>
    <numFmt numFmtId="171" formatCode="#,##0.0000000"/>
    <numFmt numFmtId="172" formatCode="0.000"/>
    <numFmt numFmtId="173" formatCode="0.0000"/>
    <numFmt numFmtId="174" formatCode="0.0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166" fontId="21" fillId="0" borderId="0" xfId="0" applyNumberFormat="1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164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165" fontId="19" fillId="24" borderId="10" xfId="0" applyNumberFormat="1" applyFont="1" applyFill="1" applyBorder="1" applyAlignment="1">
      <alignment horizontal="right" vertical="top"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164" fontId="29" fillId="0" borderId="16" xfId="0" applyNumberFormat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164" fontId="29" fillId="0" borderId="20" xfId="0" applyNumberFormat="1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49" fontId="28" fillId="0" borderId="26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164" fontId="29" fillId="0" borderId="23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" fontId="29" fillId="0" borderId="16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49" fontId="29" fillId="0" borderId="22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49" fontId="29" fillId="0" borderId="26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166" fontId="32" fillId="0" borderId="0" xfId="0" applyNumberFormat="1" applyFont="1" applyFill="1" applyAlignment="1">
      <alignment vertical="top" wrapText="1"/>
    </xf>
    <xf numFmtId="0" fontId="32" fillId="0" borderId="0" xfId="0" applyFont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19" fillId="0" borderId="27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19" fillId="0" borderId="28" xfId="0" applyFont="1" applyFill="1" applyBorder="1" applyAlignment="1">
      <alignment vertical="top" wrapText="1"/>
    </xf>
    <xf numFmtId="167" fontId="19" fillId="0" borderId="10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left" vertical="top" wrapText="1"/>
    </xf>
    <xf numFmtId="167" fontId="19" fillId="0" borderId="10" xfId="0" applyNumberFormat="1" applyFont="1" applyFill="1" applyBorder="1" applyAlignment="1">
      <alignment horizontal="right" vertical="top" wrapText="1"/>
    </xf>
    <xf numFmtId="167" fontId="19" fillId="0" borderId="11" xfId="0" applyNumberFormat="1" applyFont="1" applyFill="1" applyBorder="1" applyAlignment="1">
      <alignment horizontal="left" vertical="top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3" xfId="0" applyNumberFormat="1" applyFont="1" applyFill="1" applyBorder="1" applyAlignment="1">
      <alignment horizontal="center" vertical="top" wrapText="1"/>
    </xf>
    <xf numFmtId="167" fontId="19" fillId="0" borderId="14" xfId="0" applyNumberFormat="1" applyFont="1" applyFill="1" applyBorder="1" applyAlignment="1">
      <alignment horizontal="center" vertical="top" wrapText="1"/>
    </xf>
    <xf numFmtId="167" fontId="28" fillId="0" borderId="15" xfId="0" applyNumberFormat="1" applyFont="1" applyFill="1" applyBorder="1" applyAlignment="1">
      <alignment horizontal="center" vertical="top" wrapText="1"/>
    </xf>
    <xf numFmtId="167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left" vertical="top" wrapText="1"/>
    </xf>
    <xf numFmtId="167" fontId="26" fillId="0" borderId="13" xfId="0" applyNumberFormat="1" applyFont="1" applyFill="1" applyBorder="1" applyAlignment="1">
      <alignment horizontal="center" vertical="top" wrapText="1"/>
    </xf>
    <xf numFmtId="167" fontId="26" fillId="0" borderId="14" xfId="0" applyNumberFormat="1" applyFont="1" applyFill="1" applyBorder="1" applyAlignment="1">
      <alignment horizontal="center" vertical="top" wrapText="1"/>
    </xf>
    <xf numFmtId="167" fontId="26" fillId="0" borderId="15" xfId="0" applyNumberFormat="1" applyFont="1" applyFill="1" applyBorder="1" applyAlignment="1">
      <alignment horizontal="center" vertical="top" wrapText="1"/>
    </xf>
    <xf numFmtId="167" fontId="26" fillId="0" borderId="10" xfId="0" applyNumberFormat="1" applyFont="1" applyFill="1" applyBorder="1" applyAlignment="1">
      <alignment horizontal="right" vertical="top" wrapText="1"/>
    </xf>
    <xf numFmtId="167" fontId="19" fillId="0" borderId="10" xfId="0" applyNumberFormat="1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69" fontId="26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74" fontId="19" fillId="0" borderId="10" xfId="0" applyNumberFormat="1" applyFont="1" applyFill="1" applyBorder="1" applyAlignment="1">
      <alignment horizontal="left" vertical="top" wrapText="1"/>
    </xf>
    <xf numFmtId="174" fontId="19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right" vertical="top" wrapText="1"/>
    </xf>
    <xf numFmtId="165" fontId="19" fillId="0" borderId="10" xfId="0" applyNumberFormat="1" applyFont="1" applyFill="1" applyBorder="1" applyAlignment="1">
      <alignment horizontal="right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Fill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19" fillId="24" borderId="29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0" fontId="19" fillId="0" borderId="0" xfId="59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5" zoomScaleNormal="85" zoomScaleSheetLayoutView="77" workbookViewId="0" topLeftCell="A2">
      <selection activeCell="K14" sqref="K14"/>
    </sheetView>
  </sheetViews>
  <sheetFormatPr defaultColWidth="9.00390625" defaultRowHeight="12.75" outlineLevelCol="1"/>
  <cols>
    <col min="1" max="1" width="18.37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customWidth="1"/>
    <col min="11" max="14" width="16.125" style="1" customWidth="1"/>
    <col min="15" max="15" width="17.375" style="1" customWidth="1"/>
    <col min="16" max="16" width="8.875" style="1" customWidth="1"/>
    <col min="17" max="20" width="0" style="1" hidden="1" customWidth="1" outlineLevel="1"/>
    <col min="21" max="21" width="9.125" style="1" customWidth="1" collapsed="1"/>
    <col min="22" max="22" width="13.875" style="1" customWidth="1"/>
    <col min="23" max="16384" width="9.125" style="1" customWidth="1"/>
  </cols>
  <sheetData>
    <row r="1" spans="9:15" ht="60.75" customHeight="1" hidden="1">
      <c r="I1" s="176" t="s">
        <v>141</v>
      </c>
      <c r="J1" s="176"/>
      <c r="K1" s="176"/>
      <c r="L1" s="176"/>
      <c r="M1" s="176"/>
      <c r="N1" s="176"/>
      <c r="O1" s="176"/>
    </row>
    <row r="2" spans="9:15" ht="76.5" customHeight="1">
      <c r="I2" s="177" t="s">
        <v>165</v>
      </c>
      <c r="J2" s="177"/>
      <c r="K2" s="177"/>
      <c r="L2" s="177"/>
      <c r="M2" s="177"/>
      <c r="N2" s="177"/>
      <c r="O2" s="177"/>
    </row>
    <row r="3" spans="1:15" ht="73.5" customHeight="1">
      <c r="A3" s="178" t="s">
        <v>166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5:19" ht="15.75">
      <c r="E4" s="4"/>
      <c r="F4" s="4">
        <v>8</v>
      </c>
      <c r="G4" s="4"/>
      <c r="Q4" s="1">
        <f>3273967.4+28000</f>
        <v>3301967.4</v>
      </c>
      <c r="R4" s="1">
        <v>3307058.1</v>
      </c>
      <c r="S4" s="1">
        <v>2895283.8</v>
      </c>
    </row>
    <row r="5" spans="1:19" ht="26.25" customHeight="1">
      <c r="A5" s="175" t="s">
        <v>0</v>
      </c>
      <c r="B5" s="175" t="s">
        <v>1</v>
      </c>
      <c r="C5" s="175" t="s">
        <v>2</v>
      </c>
      <c r="D5" s="175" t="s">
        <v>3</v>
      </c>
      <c r="E5" s="175"/>
      <c r="F5" s="175"/>
      <c r="G5" s="175"/>
      <c r="H5" s="175"/>
      <c r="I5" s="175"/>
      <c r="J5" s="175" t="s">
        <v>4</v>
      </c>
      <c r="K5" s="175"/>
      <c r="L5" s="175"/>
      <c r="M5" s="175"/>
      <c r="N5" s="175"/>
      <c r="O5" s="175"/>
      <c r="Q5" s="6">
        <f>J7</f>
        <v>162.17118</v>
      </c>
      <c r="R5" s="6">
        <f>K7</f>
        <v>526.30501</v>
      </c>
      <c r="S5" s="6">
        <f>L7</f>
        <v>180.7</v>
      </c>
    </row>
    <row r="6" spans="1:19" ht="39" customHeight="1">
      <c r="A6" s="175"/>
      <c r="B6" s="175"/>
      <c r="C6" s="175"/>
      <c r="D6" s="5" t="s">
        <v>5</v>
      </c>
      <c r="E6" s="5" t="s">
        <v>6</v>
      </c>
      <c r="F6" s="175" t="s">
        <v>7</v>
      </c>
      <c r="G6" s="175"/>
      <c r="H6" s="175"/>
      <c r="I6" s="5" t="s">
        <v>8</v>
      </c>
      <c r="J6" s="5" t="s">
        <v>9</v>
      </c>
      <c r="K6" s="5" t="s">
        <v>10</v>
      </c>
      <c r="L6" s="5" t="s">
        <v>11</v>
      </c>
      <c r="M6" s="5" t="s">
        <v>142</v>
      </c>
      <c r="N6" s="5" t="s">
        <v>161</v>
      </c>
      <c r="O6" s="5" t="s">
        <v>12</v>
      </c>
      <c r="Q6" s="6">
        <f>Q4-Q5</f>
        <v>3301805.22882</v>
      </c>
      <c r="R6" s="6">
        <f>R4-R5</f>
        <v>3306531.7949900003</v>
      </c>
      <c r="S6" s="6">
        <f>S4-S5</f>
        <v>2895103.0999999996</v>
      </c>
    </row>
    <row r="7" spans="1:22" ht="47.25" customHeight="1">
      <c r="A7" s="174" t="s">
        <v>13</v>
      </c>
      <c r="B7" s="174" t="s">
        <v>14</v>
      </c>
      <c r="C7" s="7" t="s">
        <v>15</v>
      </c>
      <c r="D7" s="5" t="s">
        <v>16</v>
      </c>
      <c r="E7" s="5" t="s">
        <v>16</v>
      </c>
      <c r="F7" s="175" t="s">
        <v>16</v>
      </c>
      <c r="G7" s="175"/>
      <c r="H7" s="175"/>
      <c r="I7" s="5" t="s">
        <v>16</v>
      </c>
      <c r="J7" s="161">
        <f>J10+J9</f>
        <v>162.17118</v>
      </c>
      <c r="K7" s="161">
        <f>K10</f>
        <v>526.30501</v>
      </c>
      <c r="L7" s="161">
        <f>L10</f>
        <v>180.7</v>
      </c>
      <c r="M7" s="161">
        <f>M10</f>
        <v>118.4</v>
      </c>
      <c r="N7" s="161">
        <f>N10</f>
        <v>120</v>
      </c>
      <c r="O7" s="161">
        <f>O10</f>
        <v>1107.57619</v>
      </c>
      <c r="V7" s="6"/>
    </row>
    <row r="8" spans="1:19" ht="15.75" customHeight="1">
      <c r="A8" s="174"/>
      <c r="B8" s="174"/>
      <c r="C8" s="7" t="s">
        <v>17</v>
      </c>
      <c r="D8" s="5"/>
      <c r="E8" s="5" t="s">
        <v>16</v>
      </c>
      <c r="F8" s="175" t="s">
        <v>16</v>
      </c>
      <c r="G8" s="175"/>
      <c r="H8" s="175"/>
      <c r="I8" s="5" t="s">
        <v>16</v>
      </c>
      <c r="J8" s="161"/>
      <c r="K8" s="161"/>
      <c r="L8" s="161"/>
      <c r="M8" s="161"/>
      <c r="N8" s="161"/>
      <c r="O8" s="161"/>
      <c r="Q8" s="6">
        <f>2809386.2+698</f>
        <v>2810084.2</v>
      </c>
      <c r="R8" s="6">
        <v>2813055.3</v>
      </c>
      <c r="S8" s="6">
        <v>2810976</v>
      </c>
    </row>
    <row r="9" spans="1:19" ht="15.75" customHeight="1">
      <c r="A9" s="174"/>
      <c r="B9" s="174"/>
      <c r="C9" s="7" t="s">
        <v>18</v>
      </c>
      <c r="D9" s="9" t="s">
        <v>20</v>
      </c>
      <c r="E9" s="5" t="s">
        <v>16</v>
      </c>
      <c r="F9" s="175" t="s">
        <v>16</v>
      </c>
      <c r="G9" s="175"/>
      <c r="H9" s="175"/>
      <c r="I9" s="5" t="s">
        <v>16</v>
      </c>
      <c r="J9" s="161"/>
      <c r="K9" s="161"/>
      <c r="L9" s="161"/>
      <c r="M9" s="161"/>
      <c r="N9" s="161"/>
      <c r="O9" s="161"/>
      <c r="Q9" s="6"/>
      <c r="R9" s="6"/>
      <c r="S9" s="6"/>
    </row>
    <row r="10" spans="1:19" ht="31.5" customHeight="1">
      <c r="A10" s="174"/>
      <c r="B10" s="174"/>
      <c r="C10" s="8" t="s">
        <v>19</v>
      </c>
      <c r="D10" s="9" t="s">
        <v>20</v>
      </c>
      <c r="E10" s="5" t="s">
        <v>16</v>
      </c>
      <c r="F10" s="175" t="s">
        <v>16</v>
      </c>
      <c r="G10" s="175"/>
      <c r="H10" s="175"/>
      <c r="I10" s="5" t="s">
        <v>16</v>
      </c>
      <c r="J10" s="161">
        <f>J14+J17+J20</f>
        <v>162.17118</v>
      </c>
      <c r="K10" s="161">
        <f>K11+K15+K20</f>
        <v>526.30501</v>
      </c>
      <c r="L10" s="161">
        <f>L11+L15+L20</f>
        <v>180.7</v>
      </c>
      <c r="M10" s="161">
        <f>M11+M15+M20</f>
        <v>118.4</v>
      </c>
      <c r="N10" s="161">
        <f>N11+N15+N20</f>
        <v>120</v>
      </c>
      <c r="O10" s="161">
        <f>O11+O15+O20</f>
        <v>1107.57619</v>
      </c>
      <c r="Q10" s="6">
        <f>J10</f>
        <v>162.17118</v>
      </c>
      <c r="R10" s="6">
        <f>K10</f>
        <v>526.30501</v>
      </c>
      <c r="S10" s="6">
        <f>L10</f>
        <v>180.7</v>
      </c>
    </row>
    <row r="11" spans="1:15" ht="47.25" customHeight="1">
      <c r="A11" s="174" t="s">
        <v>21</v>
      </c>
      <c r="B11" s="174" t="s">
        <v>22</v>
      </c>
      <c r="C11" s="7" t="s">
        <v>23</v>
      </c>
      <c r="D11" s="5"/>
      <c r="E11" s="5" t="s">
        <v>16</v>
      </c>
      <c r="F11" s="175" t="s">
        <v>16</v>
      </c>
      <c r="G11" s="175"/>
      <c r="H11" s="175"/>
      <c r="I11" s="5" t="s">
        <v>16</v>
      </c>
      <c r="J11" s="161">
        <f>ПП1!J19</f>
        <v>78.94518</v>
      </c>
      <c r="K11" s="161">
        <f>ПП1!K19</f>
        <v>76.18292</v>
      </c>
      <c r="L11" s="161">
        <f>ПП1!L19</f>
        <v>67.2</v>
      </c>
      <c r="M11" s="161">
        <f>ПП1!M19</f>
        <v>67.2</v>
      </c>
      <c r="N11" s="161">
        <f>ПП1!N13</f>
        <v>67.2</v>
      </c>
      <c r="O11" s="161">
        <f>ПП1!O19</f>
        <v>356.7281</v>
      </c>
    </row>
    <row r="12" spans="1:15" ht="15.75" customHeight="1">
      <c r="A12" s="174"/>
      <c r="B12" s="174"/>
      <c r="C12" s="7" t="s">
        <v>17</v>
      </c>
      <c r="D12" s="5"/>
      <c r="E12" s="5" t="s">
        <v>16</v>
      </c>
      <c r="F12" s="175" t="s">
        <v>16</v>
      </c>
      <c r="G12" s="175"/>
      <c r="H12" s="175"/>
      <c r="I12" s="5" t="s">
        <v>16</v>
      </c>
      <c r="J12" s="161"/>
      <c r="K12" s="161"/>
      <c r="L12" s="161"/>
      <c r="M12" s="161"/>
      <c r="N12" s="161"/>
      <c r="O12" s="161"/>
    </row>
    <row r="13" spans="1:15" ht="15.75" customHeight="1">
      <c r="A13" s="174"/>
      <c r="B13" s="174"/>
      <c r="C13" s="7" t="s">
        <v>18</v>
      </c>
      <c r="D13" s="9" t="s">
        <v>20</v>
      </c>
      <c r="E13" s="5" t="s">
        <v>16</v>
      </c>
      <c r="F13" s="175" t="s">
        <v>16</v>
      </c>
      <c r="G13" s="175"/>
      <c r="H13" s="175"/>
      <c r="I13" s="5" t="s">
        <v>16</v>
      </c>
      <c r="J13" s="161"/>
      <c r="K13" s="161"/>
      <c r="L13" s="161"/>
      <c r="M13" s="161"/>
      <c r="N13" s="161"/>
      <c r="O13" s="161"/>
    </row>
    <row r="14" spans="1:15" ht="31.5" customHeight="1">
      <c r="A14" s="174"/>
      <c r="B14" s="174"/>
      <c r="C14" s="8" t="s">
        <v>19</v>
      </c>
      <c r="D14" s="9" t="s">
        <v>20</v>
      </c>
      <c r="E14" s="5" t="s">
        <v>16</v>
      </c>
      <c r="F14" s="175" t="s">
        <v>16</v>
      </c>
      <c r="G14" s="175"/>
      <c r="H14" s="175"/>
      <c r="I14" s="5" t="s">
        <v>16</v>
      </c>
      <c r="J14" s="161">
        <f>ПП1!J8</f>
        <v>78.94518</v>
      </c>
      <c r="K14" s="161">
        <f>ПП1!K8</f>
        <v>76.18292</v>
      </c>
      <c r="L14" s="161">
        <f>ПП1!L13</f>
        <v>67.2</v>
      </c>
      <c r="M14" s="161">
        <f>ПП1!M13</f>
        <v>67.2</v>
      </c>
      <c r="N14" s="161">
        <f>N11</f>
        <v>67.2</v>
      </c>
      <c r="O14" s="161">
        <f>ПП1!O19</f>
        <v>356.7281</v>
      </c>
    </row>
    <row r="15" spans="1:15" ht="31.5" customHeight="1">
      <c r="A15" s="174" t="s">
        <v>24</v>
      </c>
      <c r="B15" s="174" t="s">
        <v>25</v>
      </c>
      <c r="C15" s="7" t="s">
        <v>26</v>
      </c>
      <c r="D15" s="10"/>
      <c r="E15" s="5" t="s">
        <v>16</v>
      </c>
      <c r="F15" s="175" t="s">
        <v>16</v>
      </c>
      <c r="G15" s="175"/>
      <c r="H15" s="175"/>
      <c r="I15" s="5" t="s">
        <v>16</v>
      </c>
      <c r="J15" s="161">
        <f>J17</f>
        <v>82.226</v>
      </c>
      <c r="K15" s="161">
        <f>K17</f>
        <v>449.42208999999997</v>
      </c>
      <c r="L15" s="161">
        <f>L17</f>
        <v>112.5</v>
      </c>
      <c r="M15" s="161">
        <f>M17</f>
        <v>50.2</v>
      </c>
      <c r="N15" s="161">
        <f>ПП2!N8</f>
        <v>51.8</v>
      </c>
      <c r="O15" s="161">
        <f>SUM(J15:N15)</f>
        <v>746.1480899999999</v>
      </c>
    </row>
    <row r="16" spans="1:15" ht="15.75" customHeight="1">
      <c r="A16" s="174"/>
      <c r="B16" s="174"/>
      <c r="C16" s="7" t="s">
        <v>17</v>
      </c>
      <c r="D16" s="10"/>
      <c r="E16" s="5" t="s">
        <v>16</v>
      </c>
      <c r="F16" s="175" t="s">
        <v>16</v>
      </c>
      <c r="G16" s="175"/>
      <c r="H16" s="175"/>
      <c r="I16" s="5" t="s">
        <v>16</v>
      </c>
      <c r="J16" s="161"/>
      <c r="K16" s="161"/>
      <c r="L16" s="161"/>
      <c r="M16" s="161"/>
      <c r="N16" s="161"/>
      <c r="O16" s="161">
        <f>SUM(J16:N16)</f>
        <v>0</v>
      </c>
    </row>
    <row r="17" spans="1:15" ht="31.5" customHeight="1">
      <c r="A17" s="174"/>
      <c r="B17" s="174"/>
      <c r="C17" s="8" t="s">
        <v>19</v>
      </c>
      <c r="D17" s="9" t="s">
        <v>20</v>
      </c>
      <c r="E17" s="5" t="s">
        <v>16</v>
      </c>
      <c r="F17" s="175" t="s">
        <v>16</v>
      </c>
      <c r="G17" s="175"/>
      <c r="H17" s="175"/>
      <c r="I17" s="5" t="s">
        <v>16</v>
      </c>
      <c r="J17" s="161">
        <f>ПП2!J28</f>
        <v>82.226</v>
      </c>
      <c r="K17" s="161">
        <f>ПП2!K28</f>
        <v>449.42208999999997</v>
      </c>
      <c r="L17" s="161">
        <f>ПП2!L28</f>
        <v>112.5</v>
      </c>
      <c r="M17" s="161">
        <f>ПП2!M28</f>
        <v>50.2</v>
      </c>
      <c r="N17" s="161">
        <f>N15</f>
        <v>51.8</v>
      </c>
      <c r="O17" s="161">
        <f>SUM(J17:N17)</f>
        <v>746.1480899999999</v>
      </c>
    </row>
    <row r="18" spans="1:15" ht="31.5" customHeight="1">
      <c r="A18" s="174" t="s">
        <v>27</v>
      </c>
      <c r="B18" s="174" t="s">
        <v>28</v>
      </c>
      <c r="C18" s="7" t="s">
        <v>26</v>
      </c>
      <c r="D18" s="10"/>
      <c r="E18" s="5" t="s">
        <v>16</v>
      </c>
      <c r="F18" s="175" t="s">
        <v>16</v>
      </c>
      <c r="G18" s="175"/>
      <c r="H18" s="175"/>
      <c r="I18" s="5" t="s">
        <v>16</v>
      </c>
      <c r="J18" s="161">
        <f>J20</f>
        <v>1</v>
      </c>
      <c r="K18" s="161">
        <f>K20</f>
        <v>0.7</v>
      </c>
      <c r="L18" s="161">
        <f>L20</f>
        <v>1</v>
      </c>
      <c r="M18" s="161">
        <f>M20</f>
        <v>1</v>
      </c>
      <c r="N18" s="161">
        <f>ПП2_2!N20</f>
        <v>1</v>
      </c>
      <c r="O18" s="161">
        <f>SUM(J18:N18)</f>
        <v>4.7</v>
      </c>
    </row>
    <row r="19" spans="1:15" ht="31.5" customHeight="1">
      <c r="A19" s="174"/>
      <c r="B19" s="174"/>
      <c r="C19" s="7" t="s">
        <v>17</v>
      </c>
      <c r="D19" s="10"/>
      <c r="E19" s="5" t="s">
        <v>16</v>
      </c>
      <c r="F19" s="175" t="s">
        <v>16</v>
      </c>
      <c r="G19" s="175"/>
      <c r="H19" s="175"/>
      <c r="I19" s="5" t="s">
        <v>16</v>
      </c>
      <c r="J19" s="161"/>
      <c r="K19" s="161"/>
      <c r="L19" s="161"/>
      <c r="M19" s="161"/>
      <c r="N19" s="161"/>
      <c r="O19" s="161">
        <f>SUM(J19:L19)</f>
        <v>0</v>
      </c>
    </row>
    <row r="20" spans="1:15" ht="31.5" customHeight="1">
      <c r="A20" s="174"/>
      <c r="B20" s="174"/>
      <c r="C20" s="11" t="s">
        <v>19</v>
      </c>
      <c r="D20" s="9" t="s">
        <v>20</v>
      </c>
      <c r="E20" s="5" t="s">
        <v>16</v>
      </c>
      <c r="F20" s="175" t="s">
        <v>16</v>
      </c>
      <c r="G20" s="175"/>
      <c r="H20" s="175"/>
      <c r="I20" s="5" t="s">
        <v>16</v>
      </c>
      <c r="J20" s="161">
        <f>ПП2_2!J23</f>
        <v>1</v>
      </c>
      <c r="K20" s="161">
        <f>ПП2_2!K23</f>
        <v>0.7</v>
      </c>
      <c r="L20" s="161">
        <f>ПП2_2!L23</f>
        <v>1</v>
      </c>
      <c r="M20" s="161">
        <f>ПП2_2!M23</f>
        <v>1</v>
      </c>
      <c r="N20" s="161">
        <f>N18</f>
        <v>1</v>
      </c>
      <c r="O20" s="161">
        <f>ПП2_2!O23</f>
        <v>4.7</v>
      </c>
    </row>
    <row r="21" spans="1:15" ht="15.75">
      <c r="A21" s="12"/>
      <c r="B21" s="13"/>
      <c r="C21" s="12"/>
      <c r="D21" s="14"/>
      <c r="E21" s="3"/>
      <c r="F21" s="3"/>
      <c r="G21" s="3"/>
      <c r="H21" s="3"/>
      <c r="I21" s="3"/>
      <c r="J21" s="15"/>
      <c r="K21" s="15"/>
      <c r="L21" s="15"/>
      <c r="M21" s="15"/>
      <c r="N21" s="15"/>
      <c r="O21" s="15"/>
    </row>
    <row r="22" spans="1:15" s="16" customFormat="1" ht="30" customHeight="1">
      <c r="A22" s="170" t="s">
        <v>29</v>
      </c>
      <c r="B22" s="170"/>
      <c r="C22" s="170"/>
      <c r="D22" s="170"/>
      <c r="E22" s="170"/>
      <c r="H22" s="17"/>
      <c r="I22" s="17"/>
      <c r="J22" s="18"/>
      <c r="K22" s="18"/>
      <c r="L22" s="171" t="s">
        <v>163</v>
      </c>
      <c r="M22" s="171"/>
      <c r="N22" s="171"/>
      <c r="O22" s="171"/>
    </row>
    <row r="23" spans="1:15" s="20" customFormat="1" ht="12.75" customHeight="1" hidden="1">
      <c r="A23" s="172" t="s">
        <v>31</v>
      </c>
      <c r="B23" s="172"/>
      <c r="C23" s="172"/>
      <c r="D23" s="172"/>
      <c r="E23" s="173"/>
      <c r="F23" s="173"/>
      <c r="G23" s="173"/>
      <c r="H23" s="173"/>
      <c r="I23" s="173"/>
      <c r="J23" s="19"/>
      <c r="K23" s="19"/>
      <c r="O23" s="20" t="s">
        <v>32</v>
      </c>
    </row>
    <row r="24" ht="15.75" hidden="1"/>
    <row r="25" ht="15.75" hidden="1"/>
    <row r="26" ht="15.75" hidden="1"/>
  </sheetData>
  <sheetProtection selectLockedCells="1" selectUnlockedCells="1"/>
  <mergeCells count="35">
    <mergeCell ref="I1:O1"/>
    <mergeCell ref="I2:O2"/>
    <mergeCell ref="A3:O3"/>
    <mergeCell ref="A5:A6"/>
    <mergeCell ref="B5:B6"/>
    <mergeCell ref="C5:C6"/>
    <mergeCell ref="D5:I5"/>
    <mergeCell ref="J5:O5"/>
    <mergeCell ref="F6:H6"/>
    <mergeCell ref="A7:A10"/>
    <mergeCell ref="B7:B10"/>
    <mergeCell ref="F7:H7"/>
    <mergeCell ref="F8:H8"/>
    <mergeCell ref="F9:H9"/>
    <mergeCell ref="F10:H10"/>
    <mergeCell ref="A11:A14"/>
    <mergeCell ref="B11:B14"/>
    <mergeCell ref="F11:H11"/>
    <mergeCell ref="F12:H12"/>
    <mergeCell ref="F13:H13"/>
    <mergeCell ref="F14:H14"/>
    <mergeCell ref="A15:A17"/>
    <mergeCell ref="B15:B17"/>
    <mergeCell ref="F15:H15"/>
    <mergeCell ref="F16:H16"/>
    <mergeCell ref="F17:H17"/>
    <mergeCell ref="A18:A20"/>
    <mergeCell ref="B18:B20"/>
    <mergeCell ref="F18:H18"/>
    <mergeCell ref="F19:H19"/>
    <mergeCell ref="F20:H20"/>
    <mergeCell ref="A22:E22"/>
    <mergeCell ref="L22:O22"/>
    <mergeCell ref="A23:D23"/>
    <mergeCell ref="E23:I23"/>
  </mergeCells>
  <printOptions/>
  <pageMargins left="0.5513888888888889" right="0.39375" top="0.44583333333333336" bottom="0.5118055555555555" header="0.5118055555555555" footer="0.511805555555555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SheetLayoutView="77" workbookViewId="0" topLeftCell="A2">
      <selection activeCell="O23" sqref="O23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8" width="16.125" style="21" customWidth="1"/>
    <col min="9" max="9" width="16.875" style="21" customWidth="1"/>
    <col min="10" max="13" width="0" style="21" hidden="1" customWidth="1"/>
    <col min="14" max="14" width="20.25390625" style="22" customWidth="1"/>
    <col min="15" max="15" width="15.625" style="21" customWidth="1"/>
    <col min="16" max="16" width="16.25390625" style="21" customWidth="1"/>
    <col min="17" max="16384" width="9.125" style="21" customWidth="1"/>
  </cols>
  <sheetData>
    <row r="1" spans="1:10" ht="74.25" customHeight="1" hidden="1">
      <c r="A1" s="23"/>
      <c r="B1" s="23"/>
      <c r="C1" s="23"/>
      <c r="D1" s="176" t="s">
        <v>33</v>
      </c>
      <c r="E1" s="176"/>
      <c r="F1" s="176"/>
      <c r="G1" s="176"/>
      <c r="H1" s="176"/>
      <c r="I1" s="176"/>
      <c r="J1" s="176"/>
    </row>
    <row r="2" spans="1:9" ht="94.5" customHeight="1">
      <c r="A2" s="23"/>
      <c r="B2" s="23"/>
      <c r="C2" s="23"/>
      <c r="D2" s="176" t="s">
        <v>164</v>
      </c>
      <c r="E2" s="176"/>
      <c r="F2" s="176"/>
      <c r="G2" s="176"/>
      <c r="H2" s="176"/>
      <c r="I2" s="176"/>
    </row>
    <row r="3" spans="1:9" ht="60.75" customHeight="1">
      <c r="A3" s="184" t="s">
        <v>34</v>
      </c>
      <c r="B3" s="184"/>
      <c r="C3" s="184"/>
      <c r="D3" s="184"/>
      <c r="E3" s="184"/>
      <c r="F3" s="184"/>
      <c r="G3" s="184"/>
      <c r="H3" s="184"/>
      <c r="I3" s="184"/>
    </row>
    <row r="4" spans="1:9" ht="15.75">
      <c r="A4" s="23"/>
      <c r="B4" s="23"/>
      <c r="C4" s="23"/>
      <c r="D4" s="23"/>
      <c r="E4" s="23"/>
      <c r="F4" s="23"/>
      <c r="G4" s="23"/>
      <c r="H4" s="23"/>
      <c r="I4" s="23"/>
    </row>
    <row r="5" spans="1:9" ht="24.75" customHeight="1">
      <c r="A5" s="185" t="s">
        <v>35</v>
      </c>
      <c r="B5" s="185" t="s">
        <v>36</v>
      </c>
      <c r="C5" s="185" t="s">
        <v>37</v>
      </c>
      <c r="D5" s="185" t="s">
        <v>38</v>
      </c>
      <c r="E5" s="185"/>
      <c r="F5" s="185"/>
      <c r="G5" s="185"/>
      <c r="H5" s="185"/>
      <c r="I5" s="185"/>
    </row>
    <row r="6" spans="1:9" ht="57.75" customHeight="1">
      <c r="A6" s="185"/>
      <c r="B6" s="185"/>
      <c r="C6" s="185"/>
      <c r="D6" s="25" t="s">
        <v>9</v>
      </c>
      <c r="E6" s="25" t="s">
        <v>10</v>
      </c>
      <c r="F6" s="25" t="s">
        <v>11</v>
      </c>
      <c r="G6" s="25" t="s">
        <v>142</v>
      </c>
      <c r="H6" s="25" t="s">
        <v>161</v>
      </c>
      <c r="I6" s="25" t="s">
        <v>148</v>
      </c>
    </row>
    <row r="7" spans="1:14" ht="16.5" customHeight="1">
      <c r="A7" s="182" t="s">
        <v>13</v>
      </c>
      <c r="B7" s="182" t="s">
        <v>149</v>
      </c>
      <c r="C7" s="27" t="s">
        <v>40</v>
      </c>
      <c r="D7" s="158">
        <f aca="true" t="shared" si="0" ref="D7:I7">D13+D19+D25</f>
        <v>162.17118</v>
      </c>
      <c r="E7" s="158">
        <f t="shared" si="0"/>
        <v>526.30501</v>
      </c>
      <c r="F7" s="158">
        <f t="shared" si="0"/>
        <v>180.7</v>
      </c>
      <c r="G7" s="158">
        <f t="shared" si="0"/>
        <v>118.4</v>
      </c>
      <c r="H7" s="158">
        <f t="shared" si="0"/>
        <v>120</v>
      </c>
      <c r="I7" s="158">
        <f t="shared" si="0"/>
        <v>1107.57619</v>
      </c>
      <c r="N7" s="28"/>
    </row>
    <row r="8" spans="1:9" ht="15.75">
      <c r="A8" s="182"/>
      <c r="B8" s="182"/>
      <c r="C8" s="27" t="s">
        <v>41</v>
      </c>
      <c r="D8" s="158"/>
      <c r="E8" s="158"/>
      <c r="F8" s="158"/>
      <c r="G8" s="158"/>
      <c r="H8" s="158"/>
      <c r="I8" s="158"/>
    </row>
    <row r="9" spans="1:9" ht="31.5">
      <c r="A9" s="182"/>
      <c r="B9" s="182"/>
      <c r="C9" s="29" t="s">
        <v>42</v>
      </c>
      <c r="D9" s="158">
        <f aca="true" t="shared" si="1" ref="D9:I9">D15+D21+D27</f>
        <v>155.726</v>
      </c>
      <c r="E9" s="158">
        <f t="shared" si="1"/>
        <v>183.68608999999998</v>
      </c>
      <c r="F9" s="158">
        <f t="shared" si="1"/>
        <v>180.7</v>
      </c>
      <c r="G9" s="158">
        <f t="shared" si="1"/>
        <v>118.4</v>
      </c>
      <c r="H9" s="158">
        <f t="shared" si="1"/>
        <v>120</v>
      </c>
      <c r="I9" s="158">
        <f t="shared" si="1"/>
        <v>758.51209</v>
      </c>
    </row>
    <row r="10" spans="1:9" ht="15.75" outlineLevel="1">
      <c r="A10" s="182"/>
      <c r="B10" s="182"/>
      <c r="C10" s="30" t="s">
        <v>43</v>
      </c>
      <c r="D10" s="158"/>
      <c r="E10" s="158"/>
      <c r="F10" s="158"/>
      <c r="G10" s="158"/>
      <c r="H10" s="158"/>
      <c r="I10" s="158"/>
    </row>
    <row r="11" spans="1:12" ht="15.75" outlineLevel="1">
      <c r="A11" s="182"/>
      <c r="B11" s="182"/>
      <c r="C11" s="30" t="s">
        <v>44</v>
      </c>
      <c r="D11" s="158"/>
      <c r="E11" s="158">
        <f>E23</f>
        <v>331.436</v>
      </c>
      <c r="F11" s="158"/>
      <c r="G11" s="158"/>
      <c r="H11" s="158"/>
      <c r="I11" s="158">
        <f>I23</f>
        <v>331.436</v>
      </c>
      <c r="J11" s="31"/>
      <c r="K11" s="31"/>
      <c r="L11" s="31"/>
    </row>
    <row r="12" spans="1:9" ht="15.75" outlineLevel="1">
      <c r="A12" s="182"/>
      <c r="B12" s="182"/>
      <c r="C12" s="30" t="s">
        <v>45</v>
      </c>
      <c r="D12" s="158">
        <f>D18</f>
        <v>6.44518</v>
      </c>
      <c r="E12" s="158">
        <f>E18</f>
        <v>11.18292</v>
      </c>
      <c r="F12" s="158"/>
      <c r="G12" s="158"/>
      <c r="H12" s="158"/>
      <c r="I12" s="158">
        <f>I18</f>
        <v>17.6281</v>
      </c>
    </row>
    <row r="13" spans="1:14" s="34" customFormat="1" ht="15" customHeight="1">
      <c r="A13" s="183" t="s">
        <v>21</v>
      </c>
      <c r="B13" s="183" t="s">
        <v>22</v>
      </c>
      <c r="C13" s="32" t="s">
        <v>40</v>
      </c>
      <c r="D13" s="33">
        <f>D15+D18</f>
        <v>78.94518</v>
      </c>
      <c r="E13" s="33">
        <f>E15+E18</f>
        <v>76.18292</v>
      </c>
      <c r="F13" s="33">
        <f>F15</f>
        <v>67.2</v>
      </c>
      <c r="G13" s="33">
        <f>G15</f>
        <v>67.2</v>
      </c>
      <c r="H13" s="33">
        <f>H15</f>
        <v>67.2</v>
      </c>
      <c r="I13" s="33">
        <f>SUM(D13:H13)</f>
        <v>356.7281</v>
      </c>
      <c r="N13" s="35"/>
    </row>
    <row r="14" spans="1:14" s="34" customFormat="1" ht="15.75">
      <c r="A14" s="183"/>
      <c r="B14" s="183"/>
      <c r="C14" s="32" t="s">
        <v>41</v>
      </c>
      <c r="D14" s="33"/>
      <c r="E14" s="33"/>
      <c r="F14" s="33"/>
      <c r="G14" s="33"/>
      <c r="H14" s="33"/>
      <c r="I14" s="33"/>
      <c r="N14" s="35"/>
    </row>
    <row r="15" spans="1:14" s="34" customFormat="1" ht="31.5">
      <c r="A15" s="183"/>
      <c r="B15" s="183"/>
      <c r="C15" s="29" t="s">
        <v>42</v>
      </c>
      <c r="D15" s="33">
        <f>ПП1!J10+ПП1!J13</f>
        <v>72.5</v>
      </c>
      <c r="E15" s="33">
        <f>ПП1!K13</f>
        <v>65</v>
      </c>
      <c r="F15" s="33">
        <f>ПП1!L19</f>
        <v>67.2</v>
      </c>
      <c r="G15" s="33">
        <f>ПП1!M13</f>
        <v>67.2</v>
      </c>
      <c r="H15" s="33">
        <f>ПП1!N13</f>
        <v>67.2</v>
      </c>
      <c r="I15" s="33">
        <f>SUM(D15:H15)</f>
        <v>339.09999999999997</v>
      </c>
      <c r="N15" s="35"/>
    </row>
    <row r="16" spans="1:14" s="34" customFormat="1" ht="15.75">
      <c r="A16" s="183"/>
      <c r="B16" s="183"/>
      <c r="C16" s="30" t="s">
        <v>43</v>
      </c>
      <c r="D16" s="33"/>
      <c r="E16" s="33"/>
      <c r="F16" s="33"/>
      <c r="G16" s="33"/>
      <c r="H16" s="33"/>
      <c r="I16" s="33"/>
      <c r="N16" s="35"/>
    </row>
    <row r="17" spans="1:14" s="34" customFormat="1" ht="15.75">
      <c r="A17" s="183"/>
      <c r="B17" s="183"/>
      <c r="C17" s="30" t="s">
        <v>44</v>
      </c>
      <c r="D17" s="33"/>
      <c r="E17" s="33"/>
      <c r="F17" s="33"/>
      <c r="G17" s="33"/>
      <c r="H17" s="33"/>
      <c r="I17" s="33"/>
      <c r="N17" s="35"/>
    </row>
    <row r="18" spans="1:14" s="34" customFormat="1" ht="15.75">
      <c r="A18" s="183"/>
      <c r="B18" s="183"/>
      <c r="C18" s="30" t="s">
        <v>45</v>
      </c>
      <c r="D18" s="33">
        <v>6.44518</v>
      </c>
      <c r="E18" s="33">
        <f>ПП1!K18</f>
        <v>11.18292</v>
      </c>
      <c r="F18" s="33"/>
      <c r="G18" s="33"/>
      <c r="H18" s="33"/>
      <c r="I18" s="33">
        <f>SUM(D18:F18)</f>
        <v>17.6281</v>
      </c>
      <c r="N18" s="35"/>
    </row>
    <row r="19" spans="1:14" s="34" customFormat="1" ht="15.75" customHeight="1">
      <c r="A19" s="181" t="s">
        <v>24</v>
      </c>
      <c r="B19" s="181" t="s">
        <v>25</v>
      </c>
      <c r="C19" s="32" t="s">
        <v>40</v>
      </c>
      <c r="D19" s="33">
        <f>D21</f>
        <v>82.226</v>
      </c>
      <c r="E19" s="33">
        <f>E21+E23</f>
        <v>449.42208999999997</v>
      </c>
      <c r="F19" s="33">
        <f>F21</f>
        <v>112.5</v>
      </c>
      <c r="G19" s="33">
        <f>G21</f>
        <v>50.2</v>
      </c>
      <c r="H19" s="33">
        <f>H21</f>
        <v>51.8</v>
      </c>
      <c r="I19" s="33">
        <f>SUM(D19:H19)</f>
        <v>746.1480899999999</v>
      </c>
      <c r="N19" s="35"/>
    </row>
    <row r="20" spans="1:14" s="34" customFormat="1" ht="15.75">
      <c r="A20" s="181"/>
      <c r="B20" s="181"/>
      <c r="C20" s="32" t="s">
        <v>41</v>
      </c>
      <c r="D20" s="33"/>
      <c r="E20" s="33"/>
      <c r="F20" s="33"/>
      <c r="G20" s="33"/>
      <c r="H20" s="33"/>
      <c r="I20" s="33">
        <f>SUM(D20:H20)</f>
        <v>0</v>
      </c>
      <c r="N20" s="35"/>
    </row>
    <row r="21" spans="1:14" s="34" customFormat="1" ht="31.5">
      <c r="A21" s="181"/>
      <c r="B21" s="181"/>
      <c r="C21" s="29" t="s">
        <v>42</v>
      </c>
      <c r="D21" s="33">
        <f>ПП2!J28</f>
        <v>82.226</v>
      </c>
      <c r="E21" s="33">
        <f>ПП2!K27+ПП2!K26+ПП2!K25+ПП2!K12</f>
        <v>117.98608999999999</v>
      </c>
      <c r="F21" s="33">
        <f>ПП2!L28</f>
        <v>112.5</v>
      </c>
      <c r="G21" s="33">
        <f>ПП2!M12</f>
        <v>50.2</v>
      </c>
      <c r="H21" s="33">
        <f>ПП2!N8</f>
        <v>51.8</v>
      </c>
      <c r="I21" s="33">
        <f>SUM(D21:H21)</f>
        <v>414.71209</v>
      </c>
      <c r="N21" s="35"/>
    </row>
    <row r="22" spans="1:14" s="34" customFormat="1" ht="17.25" customHeight="1">
      <c r="A22" s="181"/>
      <c r="B22" s="181"/>
      <c r="C22" s="30" t="s">
        <v>43</v>
      </c>
      <c r="D22" s="33"/>
      <c r="E22" s="33"/>
      <c r="F22" s="33"/>
      <c r="G22" s="33"/>
      <c r="H22" s="33"/>
      <c r="I22" s="33"/>
      <c r="N22" s="35"/>
    </row>
    <row r="23" spans="1:14" s="34" customFormat="1" ht="21.75" customHeight="1">
      <c r="A23" s="181"/>
      <c r="B23" s="181"/>
      <c r="C23" s="30" t="s">
        <v>44</v>
      </c>
      <c r="D23" s="33"/>
      <c r="E23" s="33">
        <f>ПП2!K10+ПП2!K11</f>
        <v>331.436</v>
      </c>
      <c r="F23" s="33"/>
      <c r="G23" s="33"/>
      <c r="H23" s="33"/>
      <c r="I23" s="33">
        <f>SUM(D23:H23)</f>
        <v>331.436</v>
      </c>
      <c r="N23" s="35"/>
    </row>
    <row r="24" spans="1:14" s="34" customFormat="1" ht="15.75">
      <c r="A24" s="181"/>
      <c r="B24" s="181"/>
      <c r="C24" s="30" t="s">
        <v>45</v>
      </c>
      <c r="D24" s="33"/>
      <c r="E24" s="33"/>
      <c r="F24" s="33"/>
      <c r="G24" s="33"/>
      <c r="H24" s="33"/>
      <c r="I24" s="33"/>
      <c r="N24" s="35"/>
    </row>
    <row r="25" spans="1:14" s="34" customFormat="1" ht="14.25" customHeight="1">
      <c r="A25" s="181" t="s">
        <v>27</v>
      </c>
      <c r="B25" s="181" t="s">
        <v>28</v>
      </c>
      <c r="C25" s="32" t="s">
        <v>40</v>
      </c>
      <c r="D25" s="33">
        <f aca="true" t="shared" si="2" ref="D25:I25">D27</f>
        <v>1</v>
      </c>
      <c r="E25" s="33">
        <f t="shared" si="2"/>
        <v>0.7</v>
      </c>
      <c r="F25" s="33">
        <f t="shared" si="2"/>
        <v>1</v>
      </c>
      <c r="G25" s="33">
        <f t="shared" si="2"/>
        <v>1</v>
      </c>
      <c r="H25" s="33">
        <f t="shared" si="2"/>
        <v>1</v>
      </c>
      <c r="I25" s="33">
        <f t="shared" si="2"/>
        <v>4.7</v>
      </c>
      <c r="N25" s="35"/>
    </row>
    <row r="26" spans="1:14" s="34" customFormat="1" ht="15.75">
      <c r="A26" s="181"/>
      <c r="B26" s="181"/>
      <c r="C26" s="32" t="s">
        <v>41</v>
      </c>
      <c r="D26" s="33"/>
      <c r="E26" s="33"/>
      <c r="F26" s="33"/>
      <c r="G26" s="33"/>
      <c r="H26" s="33"/>
      <c r="I26" s="33"/>
      <c r="N26" s="35"/>
    </row>
    <row r="27" spans="1:14" s="34" customFormat="1" ht="31.5">
      <c r="A27" s="181"/>
      <c r="B27" s="181"/>
      <c r="C27" s="29" t="s">
        <v>42</v>
      </c>
      <c r="D27" s="33">
        <f>ПП2_2!J22</f>
        <v>1</v>
      </c>
      <c r="E27" s="33">
        <f>ПП2_2!K22</f>
        <v>0.7</v>
      </c>
      <c r="F27" s="33">
        <f>ПП2_2!L22</f>
        <v>1</v>
      </c>
      <c r="G27" s="33">
        <f>ПП2_2!M22</f>
        <v>1</v>
      </c>
      <c r="H27" s="33">
        <f>ПП2_2!N20</f>
        <v>1</v>
      </c>
      <c r="I27" s="33">
        <f>ПП2_2!O22</f>
        <v>4.7</v>
      </c>
      <c r="N27" s="35"/>
    </row>
    <row r="28" spans="1:14" s="34" customFormat="1" ht="15.75">
      <c r="A28" s="181"/>
      <c r="B28" s="181"/>
      <c r="C28" s="30" t="s">
        <v>43</v>
      </c>
      <c r="D28" s="33"/>
      <c r="E28" s="33"/>
      <c r="F28" s="33"/>
      <c r="G28" s="33"/>
      <c r="H28" s="33"/>
      <c r="I28" s="33"/>
      <c r="N28" s="35"/>
    </row>
    <row r="29" spans="1:14" s="34" customFormat="1" ht="15.75">
      <c r="A29" s="181"/>
      <c r="B29" s="181"/>
      <c r="C29" s="30" t="s">
        <v>44</v>
      </c>
      <c r="D29" s="33"/>
      <c r="E29" s="33"/>
      <c r="F29" s="33"/>
      <c r="G29" s="33"/>
      <c r="H29" s="33"/>
      <c r="I29" s="33"/>
      <c r="N29" s="35"/>
    </row>
    <row r="30" spans="1:14" s="34" customFormat="1" ht="15.75">
      <c r="A30" s="181"/>
      <c r="B30" s="181"/>
      <c r="C30" s="30" t="s">
        <v>45</v>
      </c>
      <c r="D30" s="33"/>
      <c r="E30" s="33"/>
      <c r="F30" s="33"/>
      <c r="G30" s="33"/>
      <c r="H30" s="33"/>
      <c r="I30" s="33"/>
      <c r="N30" s="35"/>
    </row>
    <row r="32" spans="1:11" ht="23.25" customHeight="1">
      <c r="A32" s="179" t="s">
        <v>29</v>
      </c>
      <c r="B32" s="179"/>
      <c r="C32" s="179"/>
      <c r="D32" s="179"/>
      <c r="E32" s="17"/>
      <c r="F32" s="179" t="s">
        <v>163</v>
      </c>
      <c r="G32" s="179"/>
      <c r="H32" s="179"/>
      <c r="I32" s="179"/>
      <c r="J32" s="180" t="s">
        <v>46</v>
      </c>
      <c r="K32" s="180"/>
    </row>
  </sheetData>
  <sheetProtection selectLockedCells="1" selectUnlockedCells="1"/>
  <autoFilter ref="A6:L24"/>
  <mergeCells count="18">
    <mergeCell ref="D1:J1"/>
    <mergeCell ref="D2:I2"/>
    <mergeCell ref="A3:I3"/>
    <mergeCell ref="A5:A6"/>
    <mergeCell ref="B5:B6"/>
    <mergeCell ref="C5:C6"/>
    <mergeCell ref="D5:I5"/>
    <mergeCell ref="A7:A12"/>
    <mergeCell ref="B7:B12"/>
    <mergeCell ref="A13:A18"/>
    <mergeCell ref="B13:B18"/>
    <mergeCell ref="A32:D32"/>
    <mergeCell ref="F32:I32"/>
    <mergeCell ref="J32:K32"/>
    <mergeCell ref="A19:A24"/>
    <mergeCell ref="B19:B24"/>
    <mergeCell ref="A25:A30"/>
    <mergeCell ref="B25:B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SheetLayoutView="77" workbookViewId="0" topLeftCell="A2">
      <selection activeCell="A3" sqref="A3:P3"/>
    </sheetView>
  </sheetViews>
  <sheetFormatPr defaultColWidth="9.00390625" defaultRowHeight="12.75"/>
  <cols>
    <col min="1" max="1" width="7.75390625" style="36" customWidth="1"/>
    <col min="2" max="2" width="30.875" style="20" customWidth="1"/>
    <col min="3" max="3" width="17.75390625" style="20" customWidth="1"/>
    <col min="4" max="5" width="9.125" style="20" customWidth="1"/>
    <col min="6" max="6" width="4.625" style="20" customWidth="1"/>
    <col min="7" max="8" width="6.875" style="20" customWidth="1"/>
    <col min="9" max="9" width="9.125" style="20" customWidth="1"/>
    <col min="10" max="10" width="14.375" style="20" customWidth="1"/>
    <col min="11" max="11" width="14.125" style="20" customWidth="1"/>
    <col min="12" max="14" width="14.625" style="20" customWidth="1"/>
    <col min="15" max="15" width="15.125" style="20" customWidth="1"/>
    <col min="16" max="16" width="27.125" style="20" customWidth="1"/>
    <col min="17" max="17" width="10.375" style="20" customWidth="1"/>
    <col min="18" max="16384" width="9.125" style="20" customWidth="1"/>
  </cols>
  <sheetData>
    <row r="1" spans="5:17" ht="51" customHeight="1" hidden="1">
      <c r="E1" s="176"/>
      <c r="F1" s="176"/>
      <c r="G1" s="176"/>
      <c r="L1" s="176" t="s">
        <v>143</v>
      </c>
      <c r="M1" s="176"/>
      <c r="N1" s="176"/>
      <c r="O1" s="176"/>
      <c r="P1" s="176"/>
      <c r="Q1" s="2"/>
    </row>
    <row r="2" spans="5:17" ht="105" customHeight="1">
      <c r="E2" s="2"/>
      <c r="F2" s="2"/>
      <c r="G2" s="2"/>
      <c r="L2" s="176" t="s">
        <v>167</v>
      </c>
      <c r="M2" s="176"/>
      <c r="N2" s="176"/>
      <c r="O2" s="176"/>
      <c r="P2" s="176"/>
      <c r="Q2" s="2"/>
    </row>
    <row r="3" spans="1:16" ht="39" customHeight="1">
      <c r="A3" s="191" t="s">
        <v>47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5:8" ht="15.75">
      <c r="E4" s="37"/>
      <c r="F4" s="38" t="s">
        <v>48</v>
      </c>
      <c r="G4" s="37">
        <v>1</v>
      </c>
      <c r="H4" s="37"/>
    </row>
    <row r="5" spans="1:16" ht="18" customHeight="1">
      <c r="A5" s="190" t="s">
        <v>49</v>
      </c>
      <c r="B5" s="185" t="s">
        <v>1</v>
      </c>
      <c r="C5" s="185" t="s">
        <v>50</v>
      </c>
      <c r="D5" s="185" t="s">
        <v>51</v>
      </c>
      <c r="E5" s="185"/>
      <c r="F5" s="185"/>
      <c r="G5" s="185"/>
      <c r="H5" s="185"/>
      <c r="I5" s="185"/>
      <c r="J5" s="185" t="s">
        <v>4</v>
      </c>
      <c r="K5" s="185"/>
      <c r="L5" s="185"/>
      <c r="M5" s="185"/>
      <c r="N5" s="185"/>
      <c r="O5" s="185"/>
      <c r="P5" s="185" t="s">
        <v>52</v>
      </c>
    </row>
    <row r="6" spans="1:16" ht="83.25" customHeight="1">
      <c r="A6" s="190"/>
      <c r="B6" s="185"/>
      <c r="C6" s="185"/>
      <c r="D6" s="25" t="s">
        <v>5</v>
      </c>
      <c r="E6" s="25" t="s">
        <v>6</v>
      </c>
      <c r="F6" s="185" t="s">
        <v>7</v>
      </c>
      <c r="G6" s="185"/>
      <c r="H6" s="185"/>
      <c r="I6" s="25" t="s">
        <v>8</v>
      </c>
      <c r="J6" s="25" t="s">
        <v>9</v>
      </c>
      <c r="K6" s="25" t="s">
        <v>10</v>
      </c>
      <c r="L6" s="25" t="s">
        <v>11</v>
      </c>
      <c r="M6" s="25" t="s">
        <v>142</v>
      </c>
      <c r="N6" s="25" t="s">
        <v>161</v>
      </c>
      <c r="O6" s="25" t="s">
        <v>144</v>
      </c>
      <c r="P6" s="185"/>
    </row>
    <row r="7" spans="1:16" ht="23.25" customHeight="1">
      <c r="A7" s="189" t="s">
        <v>53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7" ht="15.75">
      <c r="A8" s="9"/>
      <c r="B8" s="39" t="s">
        <v>54</v>
      </c>
      <c r="C8" s="40"/>
      <c r="D8" s="39"/>
      <c r="E8" s="39"/>
      <c r="F8" s="41"/>
      <c r="G8" s="42"/>
      <c r="H8" s="43"/>
      <c r="I8" s="39"/>
      <c r="J8" s="157">
        <f>J10+J11+J12+J13+J18</f>
        <v>78.94518</v>
      </c>
      <c r="K8" s="157">
        <f>K19</f>
        <v>76.18292</v>
      </c>
      <c r="L8" s="157">
        <f>L10+L11+L12+L13</f>
        <v>67.2</v>
      </c>
      <c r="M8" s="157">
        <f>M10+M11+M12+M13</f>
        <v>67.2</v>
      </c>
      <c r="N8" s="157">
        <f>N10+N11+N12+N13</f>
        <v>67.2</v>
      </c>
      <c r="O8" s="157">
        <f>O10+O11+O12+O13+O18</f>
        <v>356.7281</v>
      </c>
      <c r="P8" s="44"/>
      <c r="Q8" s="19"/>
    </row>
    <row r="9" spans="1:16" ht="34.5" customHeight="1">
      <c r="A9" s="9" t="s">
        <v>55</v>
      </c>
      <c r="B9" s="186" t="s">
        <v>56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27"/>
    </row>
    <row r="10" spans="1:16" ht="78" customHeight="1" hidden="1">
      <c r="A10" s="45" t="s">
        <v>57</v>
      </c>
      <c r="B10" s="140" t="s">
        <v>58</v>
      </c>
      <c r="C10" s="187" t="s">
        <v>59</v>
      </c>
      <c r="D10" s="134" t="s">
        <v>60</v>
      </c>
      <c r="E10" s="134" t="s">
        <v>61</v>
      </c>
      <c r="F10" s="142" t="s">
        <v>62</v>
      </c>
      <c r="G10" s="143">
        <f>$G$4</f>
        <v>1</v>
      </c>
      <c r="H10" s="144" t="s">
        <v>63</v>
      </c>
      <c r="I10" s="134" t="s">
        <v>64</v>
      </c>
      <c r="J10" s="139"/>
      <c r="K10" s="139"/>
      <c r="L10" s="139"/>
      <c r="M10" s="139"/>
      <c r="N10" s="139"/>
      <c r="O10" s="139">
        <f>SUM(J10:L10)</f>
        <v>0</v>
      </c>
      <c r="P10" s="26" t="s">
        <v>65</v>
      </c>
    </row>
    <row r="11" spans="1:16" ht="94.5" hidden="1">
      <c r="A11" s="45" t="s">
        <v>66</v>
      </c>
      <c r="B11" s="140" t="s">
        <v>67</v>
      </c>
      <c r="C11" s="187"/>
      <c r="D11" s="134"/>
      <c r="E11" s="134"/>
      <c r="F11" s="142"/>
      <c r="G11" s="143"/>
      <c r="H11" s="144"/>
      <c r="I11" s="134"/>
      <c r="J11" s="139"/>
      <c r="K11" s="139"/>
      <c r="L11" s="139"/>
      <c r="M11" s="139"/>
      <c r="N11" s="139"/>
      <c r="O11" s="139">
        <f>SUM(J11:L11)</f>
        <v>0</v>
      </c>
      <c r="P11" s="49" t="s">
        <v>68</v>
      </c>
    </row>
    <row r="12" spans="1:16" ht="63" hidden="1">
      <c r="A12" s="45" t="s">
        <v>69</v>
      </c>
      <c r="B12" s="140" t="s">
        <v>70</v>
      </c>
      <c r="C12" s="187"/>
      <c r="D12" s="134" t="s">
        <v>60</v>
      </c>
      <c r="E12" s="134" t="s">
        <v>61</v>
      </c>
      <c r="F12" s="142" t="s">
        <v>62</v>
      </c>
      <c r="G12" s="143">
        <v>1</v>
      </c>
      <c r="H12" s="144" t="s">
        <v>63</v>
      </c>
      <c r="I12" s="134" t="s">
        <v>64</v>
      </c>
      <c r="J12" s="139"/>
      <c r="K12" s="139"/>
      <c r="L12" s="139"/>
      <c r="M12" s="139"/>
      <c r="N12" s="139"/>
      <c r="O12" s="139">
        <f>SUM(J12:L12)</f>
        <v>0</v>
      </c>
      <c r="P12" s="49" t="s">
        <v>71</v>
      </c>
    </row>
    <row r="13" spans="1:16" ht="31.5">
      <c r="A13" s="45" t="s">
        <v>72</v>
      </c>
      <c r="B13" s="140" t="s">
        <v>73</v>
      </c>
      <c r="C13" s="187"/>
      <c r="D13" s="134" t="s">
        <v>20</v>
      </c>
      <c r="E13" s="134" t="s">
        <v>61</v>
      </c>
      <c r="F13" s="142" t="s">
        <v>62</v>
      </c>
      <c r="G13" s="143">
        <v>1</v>
      </c>
      <c r="H13" s="144" t="s">
        <v>74</v>
      </c>
      <c r="I13" s="134" t="s">
        <v>64</v>
      </c>
      <c r="J13" s="158">
        <v>72.5</v>
      </c>
      <c r="K13" s="158">
        <v>65</v>
      </c>
      <c r="L13" s="158">
        <v>67.2</v>
      </c>
      <c r="M13" s="158">
        <v>67.2</v>
      </c>
      <c r="N13" s="158">
        <v>67.2</v>
      </c>
      <c r="O13" s="158">
        <f>SUM(J13:N13)</f>
        <v>339.09999999999997</v>
      </c>
      <c r="P13" s="26" t="s">
        <v>75</v>
      </c>
    </row>
    <row r="14" spans="1:17" ht="15.75" hidden="1">
      <c r="A14" s="9"/>
      <c r="B14" s="145" t="s">
        <v>76</v>
      </c>
      <c r="C14" s="146"/>
      <c r="D14" s="145"/>
      <c r="E14" s="145"/>
      <c r="F14" s="147"/>
      <c r="G14" s="148"/>
      <c r="H14" s="149"/>
      <c r="I14" s="145"/>
      <c r="J14" s="150">
        <f>J16+J17</f>
        <v>0</v>
      </c>
      <c r="K14" s="150">
        <f>K16+K17</f>
        <v>0</v>
      </c>
      <c r="L14" s="150" t="s">
        <v>77</v>
      </c>
      <c r="M14" s="150"/>
      <c r="N14" s="150"/>
      <c r="O14" s="150">
        <f>O16+O17</f>
        <v>0</v>
      </c>
      <c r="P14" s="44"/>
      <c r="Q14" s="19"/>
    </row>
    <row r="15" spans="1:16" ht="12.75" customHeight="1" hidden="1">
      <c r="A15" s="9" t="s">
        <v>78</v>
      </c>
      <c r="B15" s="188" t="s">
        <v>79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44"/>
    </row>
    <row r="16" spans="1:16" ht="12.75" customHeight="1" hidden="1">
      <c r="A16" s="9" t="s">
        <v>80</v>
      </c>
      <c r="B16" s="151" t="s">
        <v>81</v>
      </c>
      <c r="C16" s="141" t="s">
        <v>59</v>
      </c>
      <c r="D16" s="134" t="s">
        <v>20</v>
      </c>
      <c r="E16" s="134" t="s">
        <v>82</v>
      </c>
      <c r="F16" s="142" t="s">
        <v>62</v>
      </c>
      <c r="G16" s="143">
        <v>2</v>
      </c>
      <c r="H16" s="144" t="s">
        <v>83</v>
      </c>
      <c r="I16" s="134" t="s">
        <v>64</v>
      </c>
      <c r="J16" s="139"/>
      <c r="K16" s="139"/>
      <c r="L16" s="139"/>
      <c r="M16" s="139"/>
      <c r="N16" s="139"/>
      <c r="O16" s="139">
        <f>SUM(J16:L16)</f>
        <v>0</v>
      </c>
      <c r="P16" s="49" t="s">
        <v>84</v>
      </c>
    </row>
    <row r="17" spans="1:16" ht="31.5" hidden="1">
      <c r="A17" s="9" t="s">
        <v>85</v>
      </c>
      <c r="B17" s="151" t="s">
        <v>86</v>
      </c>
      <c r="C17" s="141"/>
      <c r="D17" s="134" t="s">
        <v>60</v>
      </c>
      <c r="E17" s="134" t="s">
        <v>82</v>
      </c>
      <c r="F17" s="142" t="s">
        <v>62</v>
      </c>
      <c r="G17" s="143">
        <v>1</v>
      </c>
      <c r="H17" s="144" t="s">
        <v>87</v>
      </c>
      <c r="I17" s="134" t="s">
        <v>64</v>
      </c>
      <c r="J17" s="139"/>
      <c r="K17" s="139"/>
      <c r="L17" s="139"/>
      <c r="M17" s="139"/>
      <c r="N17" s="139"/>
      <c r="O17" s="139">
        <f>SUM(J17:L17)</f>
        <v>0</v>
      </c>
      <c r="P17" s="49" t="s">
        <v>84</v>
      </c>
    </row>
    <row r="18" spans="1:16" ht="47.25">
      <c r="A18" s="9" t="s">
        <v>88</v>
      </c>
      <c r="B18" s="140" t="s">
        <v>89</v>
      </c>
      <c r="C18" s="141"/>
      <c r="D18" s="134" t="s">
        <v>20</v>
      </c>
      <c r="E18" s="134" t="s">
        <v>61</v>
      </c>
      <c r="F18" s="142" t="s">
        <v>62</v>
      </c>
      <c r="G18" s="143">
        <v>1</v>
      </c>
      <c r="H18" s="144" t="s">
        <v>90</v>
      </c>
      <c r="I18" s="134" t="s">
        <v>64</v>
      </c>
      <c r="J18" s="158">
        <v>6.44518</v>
      </c>
      <c r="K18" s="158">
        <v>11.18292</v>
      </c>
      <c r="L18" s="158"/>
      <c r="M18" s="158"/>
      <c r="N18" s="158"/>
      <c r="O18" s="158">
        <f>SUM(J18:L18)</f>
        <v>17.6281</v>
      </c>
      <c r="P18" s="49" t="s">
        <v>91</v>
      </c>
    </row>
    <row r="19" spans="1:17" ht="15.75">
      <c r="A19" s="9"/>
      <c r="B19" s="145" t="s">
        <v>92</v>
      </c>
      <c r="C19" s="145"/>
      <c r="D19" s="145"/>
      <c r="E19" s="145"/>
      <c r="F19" s="147"/>
      <c r="G19" s="148"/>
      <c r="H19" s="149"/>
      <c r="I19" s="145"/>
      <c r="J19" s="157">
        <f>J8+J14</f>
        <v>78.94518</v>
      </c>
      <c r="K19" s="157">
        <f>K13+K18</f>
        <v>76.18292</v>
      </c>
      <c r="L19" s="157">
        <f>L8</f>
        <v>67.2</v>
      </c>
      <c r="M19" s="157">
        <f>M8</f>
        <v>67.2</v>
      </c>
      <c r="N19" s="157">
        <f>N8</f>
        <v>67.2</v>
      </c>
      <c r="O19" s="157">
        <f>O8+O14</f>
        <v>356.7281</v>
      </c>
      <c r="P19" s="27"/>
      <c r="Q19" s="19"/>
    </row>
    <row r="20" spans="1:17" ht="15.75">
      <c r="A20" s="50"/>
      <c r="B20" s="13"/>
      <c r="C20" s="13"/>
      <c r="D20" s="13"/>
      <c r="E20" s="13"/>
      <c r="F20" s="50"/>
      <c r="G20" s="24"/>
      <c r="H20" s="24"/>
      <c r="I20" s="13"/>
      <c r="J20" s="51"/>
      <c r="K20" s="51"/>
      <c r="L20" s="51"/>
      <c r="M20" s="51"/>
      <c r="N20" s="51"/>
      <c r="O20" s="51"/>
      <c r="P20" s="13"/>
      <c r="Q20" s="19"/>
    </row>
    <row r="21" spans="1:17" s="17" customFormat="1" ht="35.25" customHeight="1">
      <c r="A21" s="170" t="s">
        <v>29</v>
      </c>
      <c r="B21" s="170"/>
      <c r="C21" s="170"/>
      <c r="D21" s="170"/>
      <c r="E21" s="170"/>
      <c r="F21" s="170"/>
      <c r="G21" s="16"/>
      <c r="J21" s="18"/>
      <c r="K21" s="18"/>
      <c r="L21" s="18"/>
      <c r="M21" s="18"/>
      <c r="N21" s="18"/>
      <c r="O21" s="18"/>
      <c r="P21" s="52" t="s">
        <v>163</v>
      </c>
      <c r="Q21" s="16"/>
    </row>
    <row r="24" spans="10:15" ht="15.75">
      <c r="J24" s="19"/>
      <c r="K24" s="19"/>
      <c r="L24" s="19"/>
      <c r="M24" s="19"/>
      <c r="N24" s="19"/>
      <c r="O24" s="19"/>
    </row>
    <row r="25" spans="10:17" ht="15.75">
      <c r="J25" s="19"/>
      <c r="K25" s="19"/>
      <c r="L25" s="19"/>
      <c r="M25" s="19"/>
      <c r="N25" s="19"/>
      <c r="O25" s="19"/>
      <c r="Q25" s="19"/>
    </row>
  </sheetData>
  <sheetProtection selectLockedCells="1" selectUnlockedCells="1"/>
  <mergeCells count="16">
    <mergeCell ref="E1:G1"/>
    <mergeCell ref="L1:P1"/>
    <mergeCell ref="L2:P2"/>
    <mergeCell ref="A3:P3"/>
    <mergeCell ref="J5:O5"/>
    <mergeCell ref="P5:P6"/>
    <mergeCell ref="F6:H6"/>
    <mergeCell ref="A7:P7"/>
    <mergeCell ref="A5:A6"/>
    <mergeCell ref="B5:B6"/>
    <mergeCell ref="C5:C6"/>
    <mergeCell ref="D5:I5"/>
    <mergeCell ref="B9:O9"/>
    <mergeCell ref="C10:C13"/>
    <mergeCell ref="B15:O15"/>
    <mergeCell ref="A21:F21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7" workbookViewId="0" topLeftCell="A6">
      <selection activeCell="O25" sqref="O25"/>
    </sheetView>
  </sheetViews>
  <sheetFormatPr defaultColWidth="9.00390625" defaultRowHeight="12.75"/>
  <cols>
    <col min="1" max="1" width="7.75390625" style="36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4" width="14.625" style="20" customWidth="1"/>
    <col min="15" max="15" width="15.125" style="20" customWidth="1"/>
    <col min="16" max="16" width="26.25390625" style="20" customWidth="1"/>
    <col min="17" max="17" width="10.375" style="20" customWidth="1"/>
    <col min="18" max="16384" width="9.125" style="20" customWidth="1"/>
  </cols>
  <sheetData>
    <row r="1" spans="5:17" ht="105" customHeight="1">
      <c r="E1" s="176"/>
      <c r="F1" s="176"/>
      <c r="G1" s="176"/>
      <c r="L1" s="176" t="s">
        <v>162</v>
      </c>
      <c r="M1" s="176"/>
      <c r="N1" s="176"/>
      <c r="O1" s="176"/>
      <c r="P1" s="176"/>
      <c r="Q1" s="2"/>
    </row>
    <row r="2" spans="5:17" ht="42" customHeight="1">
      <c r="E2" s="2"/>
      <c r="F2" s="2"/>
      <c r="G2" s="2"/>
      <c r="L2" s="2"/>
      <c r="M2" s="2"/>
      <c r="N2" s="2"/>
      <c r="O2" s="2"/>
      <c r="P2" s="2"/>
      <c r="Q2" s="2"/>
    </row>
    <row r="3" spans="1:16" ht="41.25" customHeight="1">
      <c r="A3" s="195" t="s">
        <v>93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5:9" ht="15.75">
      <c r="E4" s="37"/>
      <c r="F4" s="38" t="s">
        <v>48</v>
      </c>
      <c r="G4" s="37">
        <v>2</v>
      </c>
      <c r="H4" s="37"/>
      <c r="I4" s="37"/>
    </row>
    <row r="5" spans="1:16" ht="18" customHeight="1">
      <c r="A5" s="190" t="s">
        <v>94</v>
      </c>
      <c r="B5" s="185" t="s">
        <v>1</v>
      </c>
      <c r="C5" s="185" t="s">
        <v>50</v>
      </c>
      <c r="D5" s="185" t="s">
        <v>51</v>
      </c>
      <c r="E5" s="185"/>
      <c r="F5" s="185"/>
      <c r="G5" s="185"/>
      <c r="H5" s="185"/>
      <c r="I5" s="185"/>
      <c r="J5" s="185" t="s">
        <v>4</v>
      </c>
      <c r="K5" s="185"/>
      <c r="L5" s="185"/>
      <c r="M5" s="185"/>
      <c r="N5" s="185"/>
      <c r="O5" s="185"/>
      <c r="P5" s="185" t="s">
        <v>52</v>
      </c>
    </row>
    <row r="6" spans="1:16" ht="83.25" customHeight="1">
      <c r="A6" s="190"/>
      <c r="B6" s="185"/>
      <c r="C6" s="185"/>
      <c r="D6" s="25" t="s">
        <v>5</v>
      </c>
      <c r="E6" s="25" t="s">
        <v>6</v>
      </c>
      <c r="F6" s="185" t="s">
        <v>7</v>
      </c>
      <c r="G6" s="185"/>
      <c r="H6" s="185"/>
      <c r="I6" s="25" t="s">
        <v>8</v>
      </c>
      <c r="J6" s="25" t="s">
        <v>9</v>
      </c>
      <c r="K6" s="25" t="s">
        <v>10</v>
      </c>
      <c r="L6" s="25" t="s">
        <v>11</v>
      </c>
      <c r="M6" s="25" t="s">
        <v>142</v>
      </c>
      <c r="N6" s="25" t="s">
        <v>161</v>
      </c>
      <c r="O6" s="25" t="s">
        <v>145</v>
      </c>
      <c r="P6" s="185"/>
    </row>
    <row r="7" spans="1:16" ht="27.75" customHeight="1">
      <c r="A7" s="189" t="s">
        <v>95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7" ht="15.75">
      <c r="A8" s="9"/>
      <c r="B8" s="39" t="s">
        <v>54</v>
      </c>
      <c r="C8" s="40"/>
      <c r="D8" s="39"/>
      <c r="E8" s="39"/>
      <c r="F8" s="41"/>
      <c r="G8" s="42"/>
      <c r="H8" s="43"/>
      <c r="I8" s="39"/>
      <c r="J8" s="153">
        <f>J12+J25+J13+J14</f>
        <v>82.226</v>
      </c>
      <c r="K8" s="153">
        <f>K12+K25+K13+K14+K10+K11+K26+K27</f>
        <v>449.42208999999997</v>
      </c>
      <c r="L8" s="153">
        <f>L12+L25+L13+L14+L10+L11+L26+L27</f>
        <v>112.5</v>
      </c>
      <c r="M8" s="153">
        <f>M12+M25+M13+M14+M10+M11+M26+M27</f>
        <v>50.2</v>
      </c>
      <c r="N8" s="153">
        <f>N12+N25+N13+N14+N10+N11+N26+N27</f>
        <v>51.8</v>
      </c>
      <c r="O8" s="153">
        <f>O10+O11+O12+O25+O26+O27</f>
        <v>746.14809</v>
      </c>
      <c r="P8" s="44"/>
      <c r="Q8" s="19"/>
    </row>
    <row r="9" spans="1:16" ht="36.75" customHeight="1">
      <c r="A9" s="9" t="s">
        <v>55</v>
      </c>
      <c r="B9" s="186" t="s">
        <v>96</v>
      </c>
      <c r="C9" s="182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27"/>
    </row>
    <row r="10" spans="1:16" ht="126.75" customHeight="1">
      <c r="A10" s="45"/>
      <c r="B10" s="137" t="s">
        <v>154</v>
      </c>
      <c r="C10" s="136" t="s">
        <v>158</v>
      </c>
      <c r="D10" s="135" t="s">
        <v>20</v>
      </c>
      <c r="E10" s="9" t="s">
        <v>82</v>
      </c>
      <c r="F10" s="46" t="s">
        <v>62</v>
      </c>
      <c r="G10" s="47">
        <f>$G$4</f>
        <v>2</v>
      </c>
      <c r="H10" s="48" t="s">
        <v>150</v>
      </c>
      <c r="I10" s="9" t="s">
        <v>64</v>
      </c>
      <c r="J10" s="155"/>
      <c r="K10" s="156">
        <v>60</v>
      </c>
      <c r="L10" s="155"/>
      <c r="M10" s="155"/>
      <c r="N10" s="155"/>
      <c r="O10" s="155">
        <f>J10+K10+L10+M10+N10</f>
        <v>60</v>
      </c>
      <c r="P10" s="8" t="s">
        <v>159</v>
      </c>
    </row>
    <row r="11" spans="1:16" ht="143.25" customHeight="1">
      <c r="A11" s="45"/>
      <c r="B11" s="137" t="s">
        <v>155</v>
      </c>
      <c r="C11" s="136" t="s">
        <v>158</v>
      </c>
      <c r="D11" s="135" t="s">
        <v>20</v>
      </c>
      <c r="E11" s="9" t="s">
        <v>82</v>
      </c>
      <c r="F11" s="46" t="s">
        <v>62</v>
      </c>
      <c r="G11" s="47">
        <f>$G$4</f>
        <v>2</v>
      </c>
      <c r="H11" s="48" t="s">
        <v>151</v>
      </c>
      <c r="I11" s="9" t="s">
        <v>64</v>
      </c>
      <c r="J11" s="155"/>
      <c r="K11" s="156">
        <v>271.436</v>
      </c>
      <c r="L11" s="155"/>
      <c r="M11" s="155"/>
      <c r="N11" s="155"/>
      <c r="O11" s="155">
        <f>J11+K11+L11+M11+N11</f>
        <v>271.436</v>
      </c>
      <c r="P11" s="8" t="s">
        <v>160</v>
      </c>
    </row>
    <row r="12" spans="1:17" ht="86.25" customHeight="1">
      <c r="A12" s="45" t="s">
        <v>57</v>
      </c>
      <c r="B12" s="26" t="s">
        <v>147</v>
      </c>
      <c r="C12" s="193" t="s">
        <v>59</v>
      </c>
      <c r="D12" s="9" t="s">
        <v>20</v>
      </c>
      <c r="E12" s="9" t="s">
        <v>82</v>
      </c>
      <c r="F12" s="46" t="s">
        <v>62</v>
      </c>
      <c r="G12" s="47">
        <f>$G$4</f>
        <v>2</v>
      </c>
      <c r="H12" s="48" t="s">
        <v>83</v>
      </c>
      <c r="I12" s="9" t="s">
        <v>64</v>
      </c>
      <c r="J12" s="156">
        <v>53.086</v>
      </c>
      <c r="K12" s="156">
        <v>48.36709</v>
      </c>
      <c r="L12" s="156">
        <v>62.5</v>
      </c>
      <c r="M12" s="156">
        <v>50.2</v>
      </c>
      <c r="N12" s="156">
        <v>51.8</v>
      </c>
      <c r="O12" s="156">
        <f>J12+K12+L12+M12+N12</f>
        <v>265.95309000000003</v>
      </c>
      <c r="P12" s="26" t="s">
        <v>97</v>
      </c>
      <c r="Q12" s="55"/>
    </row>
    <row r="13" spans="1:17" ht="126" customHeight="1" hidden="1">
      <c r="A13" s="45" t="s">
        <v>66</v>
      </c>
      <c r="B13" s="26" t="s">
        <v>98</v>
      </c>
      <c r="C13" s="193"/>
      <c r="D13" s="9" t="s">
        <v>60</v>
      </c>
      <c r="E13" s="9" t="s">
        <v>99</v>
      </c>
      <c r="F13" s="46" t="s">
        <v>62</v>
      </c>
      <c r="G13" s="47">
        <v>2</v>
      </c>
      <c r="H13" s="56">
        <v>8103</v>
      </c>
      <c r="I13" s="9" t="s">
        <v>64</v>
      </c>
      <c r="J13" s="54"/>
      <c r="K13" s="54"/>
      <c r="L13" s="54"/>
      <c r="M13" s="54"/>
      <c r="N13" s="54"/>
      <c r="O13" s="54">
        <f>SUM(J13:L13)</f>
        <v>0</v>
      </c>
      <c r="P13" s="57" t="s">
        <v>100</v>
      </c>
      <c r="Q13" s="55"/>
    </row>
    <row r="14" spans="1:17" ht="12.75" customHeight="1" hidden="1">
      <c r="A14" s="58" t="s">
        <v>69</v>
      </c>
      <c r="B14" s="59" t="s">
        <v>101</v>
      </c>
      <c r="C14" s="194"/>
      <c r="D14" s="9" t="s">
        <v>60</v>
      </c>
      <c r="E14" s="9" t="s">
        <v>102</v>
      </c>
      <c r="F14" s="46" t="s">
        <v>62</v>
      </c>
      <c r="G14" s="47">
        <v>2</v>
      </c>
      <c r="H14" s="48" t="s">
        <v>103</v>
      </c>
      <c r="I14" s="9" t="s">
        <v>64</v>
      </c>
      <c r="J14" s="54"/>
      <c r="K14" s="54"/>
      <c r="L14" s="54"/>
      <c r="M14" s="54"/>
      <c r="N14" s="54"/>
      <c r="O14" s="54">
        <f>SUM(J14:L14)</f>
        <v>0</v>
      </c>
      <c r="P14" s="60" t="s">
        <v>104</v>
      </c>
      <c r="Q14" s="55"/>
    </row>
    <row r="15" spans="1:17" ht="12.75" customHeight="1" hidden="1">
      <c r="A15" s="9"/>
      <c r="B15" s="39" t="s">
        <v>76</v>
      </c>
      <c r="C15" s="40"/>
      <c r="D15" s="39"/>
      <c r="E15" s="39"/>
      <c r="F15" s="41"/>
      <c r="G15" s="42"/>
      <c r="H15" s="43"/>
      <c r="I15" s="39"/>
      <c r="J15" s="53">
        <f>J17</f>
        <v>0</v>
      </c>
      <c r="K15" s="53">
        <f>K17</f>
        <v>0</v>
      </c>
      <c r="L15" s="53">
        <f>L17</f>
        <v>0</v>
      </c>
      <c r="M15" s="53"/>
      <c r="N15" s="53"/>
      <c r="O15" s="53">
        <f>O17</f>
        <v>0</v>
      </c>
      <c r="P15" s="44"/>
      <c r="Q15" s="19"/>
    </row>
    <row r="16" spans="1:16" ht="12.75" customHeight="1" hidden="1">
      <c r="A16" s="9" t="s">
        <v>78</v>
      </c>
      <c r="B16" s="186" t="s">
        <v>105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27"/>
    </row>
    <row r="17" spans="1:17" ht="12.75" customHeight="1" hidden="1">
      <c r="A17" s="45" t="s">
        <v>80</v>
      </c>
      <c r="B17" s="61" t="s">
        <v>106</v>
      </c>
      <c r="C17" s="192" t="s">
        <v>107</v>
      </c>
      <c r="D17" s="62" t="s">
        <v>60</v>
      </c>
      <c r="E17" s="62" t="s">
        <v>108</v>
      </c>
      <c r="F17" s="63" t="s">
        <v>62</v>
      </c>
      <c r="G17" s="64">
        <v>2</v>
      </c>
      <c r="H17" s="65" t="s">
        <v>109</v>
      </c>
      <c r="I17" s="62" t="s">
        <v>64</v>
      </c>
      <c r="J17" s="66"/>
      <c r="K17" s="66"/>
      <c r="L17" s="66"/>
      <c r="M17" s="66"/>
      <c r="N17" s="66"/>
      <c r="O17" s="66">
        <f>SUM(J17:L17)</f>
        <v>0</v>
      </c>
      <c r="P17" s="67" t="s">
        <v>110</v>
      </c>
      <c r="Q17" s="23"/>
    </row>
    <row r="18" spans="1:17" ht="47.25" hidden="1">
      <c r="A18" s="45"/>
      <c r="B18" s="68" t="s">
        <v>111</v>
      </c>
      <c r="C18" s="192"/>
      <c r="D18" s="69"/>
      <c r="E18" s="69"/>
      <c r="F18" s="70"/>
      <c r="G18" s="24"/>
      <c r="H18" s="71"/>
      <c r="I18" s="69"/>
      <c r="J18" s="72"/>
      <c r="K18" s="72"/>
      <c r="L18" s="72"/>
      <c r="M18" s="72"/>
      <c r="N18" s="72"/>
      <c r="O18" s="72"/>
      <c r="P18" s="73" t="s">
        <v>112</v>
      </c>
      <c r="Q18" s="23"/>
    </row>
    <row r="19" spans="1:17" ht="78.75" hidden="1">
      <c r="A19" s="45"/>
      <c r="B19" s="68" t="s">
        <v>113</v>
      </c>
      <c r="C19" s="192"/>
      <c r="D19" s="69"/>
      <c r="E19" s="69"/>
      <c r="F19" s="70"/>
      <c r="G19" s="24"/>
      <c r="H19" s="71"/>
      <c r="I19" s="69"/>
      <c r="J19" s="72"/>
      <c r="K19" s="72"/>
      <c r="L19" s="72"/>
      <c r="M19" s="72"/>
      <c r="N19" s="72"/>
      <c r="O19" s="72"/>
      <c r="P19" s="73" t="s">
        <v>114</v>
      </c>
      <c r="Q19" s="23"/>
    </row>
    <row r="20" spans="1:17" ht="12.75" customHeight="1" hidden="1">
      <c r="A20" s="45"/>
      <c r="B20" s="68" t="s">
        <v>115</v>
      </c>
      <c r="C20" s="192"/>
      <c r="D20" s="69"/>
      <c r="E20" s="69"/>
      <c r="F20" s="70"/>
      <c r="G20" s="24"/>
      <c r="H20" s="71"/>
      <c r="I20" s="69"/>
      <c r="J20" s="72"/>
      <c r="K20" s="72"/>
      <c r="L20" s="72"/>
      <c r="M20" s="72"/>
      <c r="N20" s="72"/>
      <c r="O20" s="72"/>
      <c r="P20" s="73" t="s">
        <v>116</v>
      </c>
      <c r="Q20" s="23"/>
    </row>
    <row r="21" spans="1:17" ht="12.75" customHeight="1" hidden="1">
      <c r="A21" s="45"/>
      <c r="B21" s="74" t="s">
        <v>117</v>
      </c>
      <c r="C21" s="192"/>
      <c r="D21" s="75"/>
      <c r="E21" s="75"/>
      <c r="F21" s="76"/>
      <c r="G21" s="77"/>
      <c r="H21" s="78"/>
      <c r="I21" s="75"/>
      <c r="J21" s="79"/>
      <c r="K21" s="79"/>
      <c r="L21" s="79"/>
      <c r="M21" s="79"/>
      <c r="N21" s="79"/>
      <c r="O21" s="79"/>
      <c r="P21" s="80" t="s">
        <v>118</v>
      </c>
      <c r="Q21" s="23"/>
    </row>
    <row r="22" spans="1:17" ht="15.75" hidden="1">
      <c r="A22" s="45"/>
      <c r="B22" s="39" t="s">
        <v>119</v>
      </c>
      <c r="C22" s="81"/>
      <c r="D22" s="82"/>
      <c r="E22" s="82"/>
      <c r="F22" s="41"/>
      <c r="G22" s="42"/>
      <c r="H22" s="43"/>
      <c r="I22" s="82"/>
      <c r="J22" s="53">
        <f>J24</f>
        <v>0</v>
      </c>
      <c r="K22" s="53">
        <f>K24</f>
        <v>0</v>
      </c>
      <c r="L22" s="53">
        <f>L24</f>
        <v>0</v>
      </c>
      <c r="M22" s="53"/>
      <c r="N22" s="53"/>
      <c r="O22" s="53">
        <f>O24</f>
        <v>0</v>
      </c>
      <c r="P22" s="57"/>
      <c r="Q22" s="23"/>
    </row>
    <row r="23" spans="1:17" ht="12.75" customHeight="1" hidden="1">
      <c r="A23" s="9" t="s">
        <v>55</v>
      </c>
      <c r="B23" s="186" t="s">
        <v>120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57"/>
      <c r="Q23" s="23"/>
    </row>
    <row r="24" spans="1:17" ht="3.75" customHeight="1" hidden="1">
      <c r="A24" s="9" t="s">
        <v>121</v>
      </c>
      <c r="B24" s="44" t="s">
        <v>122</v>
      </c>
      <c r="C24" s="25" t="s">
        <v>107</v>
      </c>
      <c r="D24" s="9" t="s">
        <v>60</v>
      </c>
      <c r="E24" s="9" t="s">
        <v>102</v>
      </c>
      <c r="F24" s="46" t="s">
        <v>62</v>
      </c>
      <c r="G24" s="47">
        <v>2</v>
      </c>
      <c r="H24" s="48" t="s">
        <v>123</v>
      </c>
      <c r="I24" s="9" t="s">
        <v>64</v>
      </c>
      <c r="J24" s="54"/>
      <c r="K24" s="54"/>
      <c r="L24" s="54"/>
      <c r="M24" s="54"/>
      <c r="N24" s="54"/>
      <c r="O24" s="54">
        <f>SUM(J24:L24)</f>
        <v>0</v>
      </c>
      <c r="P24" s="60" t="s">
        <v>104</v>
      </c>
      <c r="Q24" s="23"/>
    </row>
    <row r="25" spans="1:17" ht="81" customHeight="1">
      <c r="A25" s="9"/>
      <c r="B25" s="26" t="s">
        <v>146</v>
      </c>
      <c r="C25" s="129" t="s">
        <v>59</v>
      </c>
      <c r="D25" s="9" t="s">
        <v>20</v>
      </c>
      <c r="E25" s="9" t="s">
        <v>82</v>
      </c>
      <c r="F25" s="46" t="s">
        <v>62</v>
      </c>
      <c r="G25" s="47">
        <f>$G$4</f>
        <v>2</v>
      </c>
      <c r="H25" s="48" t="s">
        <v>87</v>
      </c>
      <c r="I25" s="9" t="s">
        <v>64</v>
      </c>
      <c r="J25" s="152">
        <f>25.29+3.85</f>
        <v>29.14</v>
      </c>
      <c r="K25" s="152">
        <f>61.41592</f>
        <v>61.41592</v>
      </c>
      <c r="L25" s="152">
        <v>50</v>
      </c>
      <c r="M25" s="152"/>
      <c r="N25" s="152"/>
      <c r="O25" s="152">
        <f>J25+K25+L25+M25</f>
        <v>140.55592000000001</v>
      </c>
      <c r="P25" s="26" t="s">
        <v>97</v>
      </c>
      <c r="Q25" s="23"/>
    </row>
    <row r="26" spans="1:17" ht="99" customHeight="1">
      <c r="A26" s="9"/>
      <c r="B26" s="138" t="s">
        <v>156</v>
      </c>
      <c r="C26" s="133" t="s">
        <v>59</v>
      </c>
      <c r="D26" s="135" t="s">
        <v>20</v>
      </c>
      <c r="E26" s="9" t="s">
        <v>82</v>
      </c>
      <c r="F26" s="46" t="s">
        <v>62</v>
      </c>
      <c r="G26" s="47">
        <f>$G$4</f>
        <v>2</v>
      </c>
      <c r="H26" s="48" t="s">
        <v>152</v>
      </c>
      <c r="I26" s="9" t="s">
        <v>64</v>
      </c>
      <c r="J26" s="152"/>
      <c r="K26" s="152">
        <v>0.06</v>
      </c>
      <c r="L26" s="152"/>
      <c r="M26" s="152"/>
      <c r="N26" s="152"/>
      <c r="O26" s="152">
        <f>J26+K26+L26+M26</f>
        <v>0.06</v>
      </c>
      <c r="P26" s="8" t="s">
        <v>159</v>
      </c>
      <c r="Q26" s="23"/>
    </row>
    <row r="27" spans="1:17" ht="144" customHeight="1">
      <c r="A27" s="9"/>
      <c r="B27" s="138" t="s">
        <v>157</v>
      </c>
      <c r="C27" s="133" t="s">
        <v>59</v>
      </c>
      <c r="D27" s="135" t="s">
        <v>20</v>
      </c>
      <c r="E27" s="9" t="s">
        <v>82</v>
      </c>
      <c r="F27" s="46" t="s">
        <v>62</v>
      </c>
      <c r="G27" s="47">
        <f>$G$4</f>
        <v>2</v>
      </c>
      <c r="H27" s="48" t="s">
        <v>153</v>
      </c>
      <c r="I27" s="9" t="s">
        <v>64</v>
      </c>
      <c r="J27" s="152"/>
      <c r="K27" s="152">
        <v>8.14308</v>
      </c>
      <c r="L27" s="152"/>
      <c r="M27" s="152"/>
      <c r="N27" s="152"/>
      <c r="O27" s="152">
        <f>J27+K27+L27+M27</f>
        <v>8.14308</v>
      </c>
      <c r="P27" s="8" t="s">
        <v>160</v>
      </c>
      <c r="Q27" s="23"/>
    </row>
    <row r="28" spans="1:17" ht="15.75">
      <c r="A28" s="9"/>
      <c r="B28" s="131" t="s">
        <v>124</v>
      </c>
      <c r="C28" s="133"/>
      <c r="D28" s="132"/>
      <c r="E28" s="39"/>
      <c r="F28" s="41"/>
      <c r="G28" s="42"/>
      <c r="H28" s="43"/>
      <c r="I28" s="39"/>
      <c r="J28" s="154">
        <f>J8+J15+J22</f>
        <v>82.226</v>
      </c>
      <c r="K28" s="154">
        <f>K8+K15+K22</f>
        <v>449.42208999999997</v>
      </c>
      <c r="L28" s="154">
        <f>L8+L15+L22</f>
        <v>112.5</v>
      </c>
      <c r="M28" s="154">
        <f>M8+M15+M22</f>
        <v>50.2</v>
      </c>
      <c r="N28" s="154">
        <f>N8+N15+N22</f>
        <v>51.8</v>
      </c>
      <c r="O28" s="154">
        <f>J28+K28+L28+M28+N28</f>
        <v>746.1480899999999</v>
      </c>
      <c r="P28" s="27"/>
      <c r="Q28" s="19"/>
    </row>
    <row r="29" ht="15.75">
      <c r="C29" s="130"/>
    </row>
    <row r="31" spans="1:16" s="17" customFormat="1" ht="43.5" customHeight="1">
      <c r="A31" s="170" t="s">
        <v>125</v>
      </c>
      <c r="B31" s="170"/>
      <c r="C31" s="170"/>
      <c r="D31" s="170"/>
      <c r="E31" s="170"/>
      <c r="F31" s="170"/>
      <c r="G31" s="170"/>
      <c r="J31" s="18"/>
      <c r="K31" s="18"/>
      <c r="L31" s="18"/>
      <c r="M31" s="18"/>
      <c r="N31" s="18"/>
      <c r="O31" s="18"/>
      <c r="P31" s="52" t="s">
        <v>163</v>
      </c>
    </row>
    <row r="33" spans="10:15" ht="15.75">
      <c r="J33" s="19"/>
      <c r="K33" s="19"/>
      <c r="L33" s="19"/>
      <c r="M33" s="19"/>
      <c r="N33" s="19"/>
      <c r="O33" s="19"/>
    </row>
    <row r="34" spans="10:17" ht="15.75">
      <c r="J34" s="19"/>
      <c r="K34" s="19"/>
      <c r="L34" s="19"/>
      <c r="M34" s="19"/>
      <c r="N34" s="19"/>
      <c r="O34" s="19"/>
      <c r="Q34" s="19"/>
    </row>
  </sheetData>
  <sheetProtection selectLockedCells="1" selectUnlockedCells="1"/>
  <mergeCells count="17">
    <mergeCell ref="E1:G1"/>
    <mergeCell ref="L1:P1"/>
    <mergeCell ref="A3:P3"/>
    <mergeCell ref="A5:A6"/>
    <mergeCell ref="B5:B6"/>
    <mergeCell ref="C5:C6"/>
    <mergeCell ref="D5:I5"/>
    <mergeCell ref="J5:O5"/>
    <mergeCell ref="P5:P6"/>
    <mergeCell ref="F6:H6"/>
    <mergeCell ref="C17:C21"/>
    <mergeCell ref="B23:O23"/>
    <mergeCell ref="A31:G31"/>
    <mergeCell ref="A7:P7"/>
    <mergeCell ref="B9:O9"/>
    <mergeCell ref="C12:C14"/>
    <mergeCell ref="B16:O16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66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SheetLayoutView="77" workbookViewId="0" topLeftCell="C1">
      <selection activeCell="L2" sqref="L2"/>
    </sheetView>
  </sheetViews>
  <sheetFormatPr defaultColWidth="9.00390625" defaultRowHeight="12.75"/>
  <cols>
    <col min="1" max="1" width="7.75390625" style="36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4" width="14.625" style="20" customWidth="1"/>
    <col min="15" max="15" width="15.125" style="20" customWidth="1"/>
    <col min="16" max="16" width="26.25390625" style="20" customWidth="1"/>
    <col min="17" max="17" width="10.375" style="20" customWidth="1"/>
    <col min="18" max="16384" width="9.125" style="20" customWidth="1"/>
  </cols>
  <sheetData>
    <row r="1" spans="1:17" ht="105" customHeight="1">
      <c r="A1" s="83"/>
      <c r="B1" s="84"/>
      <c r="C1" s="84"/>
      <c r="D1" s="84"/>
      <c r="E1" s="165"/>
      <c r="F1" s="165"/>
      <c r="G1" s="165"/>
      <c r="H1" s="84"/>
      <c r="I1" s="84"/>
      <c r="J1" s="84"/>
      <c r="K1" s="84"/>
      <c r="L1" s="165" t="s">
        <v>168</v>
      </c>
      <c r="M1" s="165"/>
      <c r="N1" s="165"/>
      <c r="O1" s="165"/>
      <c r="P1" s="165"/>
      <c r="Q1" s="2"/>
    </row>
    <row r="2" spans="1:17" ht="42" customHeight="1">
      <c r="A2" s="83"/>
      <c r="B2" s="84"/>
      <c r="C2" s="84"/>
      <c r="D2" s="84"/>
      <c r="E2" s="85"/>
      <c r="F2" s="85"/>
      <c r="G2" s="85"/>
      <c r="H2" s="84"/>
      <c r="I2" s="84"/>
      <c r="J2" s="84"/>
      <c r="K2" s="84"/>
      <c r="L2" s="85"/>
      <c r="M2" s="85"/>
      <c r="N2" s="85"/>
      <c r="O2" s="85"/>
      <c r="P2" s="85"/>
      <c r="Q2" s="2"/>
    </row>
    <row r="3" spans="1:16" ht="41.25" customHeight="1">
      <c r="A3" s="166" t="s">
        <v>126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.75">
      <c r="A4" s="83"/>
      <c r="B4" s="84"/>
      <c r="C4" s="84"/>
      <c r="D4" s="84"/>
      <c r="E4" s="84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8" customHeight="1">
      <c r="A5" s="167" t="s">
        <v>94</v>
      </c>
      <c r="B5" s="168" t="s">
        <v>1</v>
      </c>
      <c r="C5" s="168" t="s">
        <v>50</v>
      </c>
      <c r="D5" s="168" t="s">
        <v>51</v>
      </c>
      <c r="E5" s="168"/>
      <c r="F5" s="168"/>
      <c r="G5" s="168"/>
      <c r="H5" s="168"/>
      <c r="I5" s="168"/>
      <c r="J5" s="168" t="s">
        <v>4</v>
      </c>
      <c r="K5" s="168"/>
      <c r="L5" s="168"/>
      <c r="M5" s="168"/>
      <c r="N5" s="168"/>
      <c r="O5" s="168"/>
      <c r="P5" s="168" t="s">
        <v>52</v>
      </c>
    </row>
    <row r="6" spans="1:16" ht="83.25" customHeight="1">
      <c r="A6" s="167"/>
      <c r="B6" s="168"/>
      <c r="C6" s="168"/>
      <c r="D6" s="87" t="s">
        <v>5</v>
      </c>
      <c r="E6" s="87" t="s">
        <v>6</v>
      </c>
      <c r="F6" s="168" t="s">
        <v>7</v>
      </c>
      <c r="G6" s="168"/>
      <c r="H6" s="168"/>
      <c r="I6" s="87" t="s">
        <v>8</v>
      </c>
      <c r="J6" s="87" t="s">
        <v>9</v>
      </c>
      <c r="K6" s="87" t="s">
        <v>10</v>
      </c>
      <c r="L6" s="87" t="s">
        <v>11</v>
      </c>
      <c r="M6" s="87" t="s">
        <v>142</v>
      </c>
      <c r="N6" s="87" t="s">
        <v>161</v>
      </c>
      <c r="O6" s="87" t="s">
        <v>145</v>
      </c>
      <c r="P6" s="168"/>
    </row>
    <row r="7" spans="1:16" ht="27.75" customHeight="1">
      <c r="A7" s="163" t="s">
        <v>95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7" ht="15.75" hidden="1">
      <c r="A8" s="86"/>
      <c r="B8" s="88" t="s">
        <v>54</v>
      </c>
      <c r="C8" s="89"/>
      <c r="D8" s="88"/>
      <c r="E8" s="88"/>
      <c r="F8" s="90"/>
      <c r="G8" s="91"/>
      <c r="H8" s="92"/>
      <c r="I8" s="88"/>
      <c r="J8" s="93">
        <f>J10+J11+J12</f>
        <v>0</v>
      </c>
      <c r="K8" s="93">
        <f>K10+K11+K12</f>
        <v>0</v>
      </c>
      <c r="L8" s="93">
        <f>L10+L11+L12</f>
        <v>0</v>
      </c>
      <c r="M8" s="93"/>
      <c r="N8" s="93"/>
      <c r="O8" s="93">
        <f>O10+O11+O12</f>
        <v>0</v>
      </c>
      <c r="P8" s="94"/>
      <c r="Q8" s="19"/>
    </row>
    <row r="9" spans="1:16" ht="12.75" customHeight="1" hidden="1">
      <c r="A9" s="86" t="s">
        <v>55</v>
      </c>
      <c r="B9" s="197" t="s">
        <v>127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49"/>
    </row>
    <row r="10" spans="1:17" ht="12.75" customHeight="1" hidden="1">
      <c r="A10" s="95" t="s">
        <v>57</v>
      </c>
      <c r="B10" s="96" t="s">
        <v>128</v>
      </c>
      <c r="C10" s="164" t="s">
        <v>107</v>
      </c>
      <c r="D10" s="86" t="s">
        <v>60</v>
      </c>
      <c r="E10" s="86" t="s">
        <v>129</v>
      </c>
      <c r="F10" s="97" t="s">
        <v>62</v>
      </c>
      <c r="G10" s="98">
        <f>$G$4</f>
        <v>0</v>
      </c>
      <c r="H10" s="99" t="s">
        <v>130</v>
      </c>
      <c r="I10" s="86" t="s">
        <v>131</v>
      </c>
      <c r="J10" s="100"/>
      <c r="K10" s="100"/>
      <c r="L10" s="100"/>
      <c r="M10" s="100"/>
      <c r="N10" s="100"/>
      <c r="O10" s="100">
        <f>SUM(J10:L10)</f>
        <v>0</v>
      </c>
      <c r="P10" s="60" t="s">
        <v>132</v>
      </c>
      <c r="Q10" s="55"/>
    </row>
    <row r="11" spans="1:17" ht="126" hidden="1">
      <c r="A11" s="95" t="s">
        <v>66</v>
      </c>
      <c r="B11" s="96" t="s">
        <v>98</v>
      </c>
      <c r="C11" s="164"/>
      <c r="D11" s="86" t="s">
        <v>60</v>
      </c>
      <c r="E11" s="86" t="s">
        <v>99</v>
      </c>
      <c r="F11" s="97" t="s">
        <v>62</v>
      </c>
      <c r="G11" s="98">
        <v>2</v>
      </c>
      <c r="H11" s="101">
        <v>8103</v>
      </c>
      <c r="I11" s="86" t="s">
        <v>64</v>
      </c>
      <c r="J11" s="100"/>
      <c r="K11" s="100"/>
      <c r="L11" s="100"/>
      <c r="M11" s="100"/>
      <c r="N11" s="100"/>
      <c r="O11" s="100">
        <f>SUM(J11:L11)</f>
        <v>0</v>
      </c>
      <c r="P11" s="60" t="s">
        <v>100</v>
      </c>
      <c r="Q11" s="55"/>
    </row>
    <row r="12" spans="1:17" ht="12.75" customHeight="1" hidden="1">
      <c r="A12" s="102" t="s">
        <v>69</v>
      </c>
      <c r="B12" s="103" t="s">
        <v>101</v>
      </c>
      <c r="C12" s="164"/>
      <c r="D12" s="86" t="s">
        <v>60</v>
      </c>
      <c r="E12" s="86" t="s">
        <v>102</v>
      </c>
      <c r="F12" s="97" t="s">
        <v>62</v>
      </c>
      <c r="G12" s="98">
        <v>2</v>
      </c>
      <c r="H12" s="99" t="s">
        <v>103</v>
      </c>
      <c r="I12" s="86" t="s">
        <v>64</v>
      </c>
      <c r="J12" s="100"/>
      <c r="K12" s="100"/>
      <c r="L12" s="100"/>
      <c r="M12" s="100"/>
      <c r="N12" s="100"/>
      <c r="O12" s="100">
        <f>SUM(J12:L12)</f>
        <v>0</v>
      </c>
      <c r="P12" s="60" t="s">
        <v>104</v>
      </c>
      <c r="Q12" s="55"/>
    </row>
    <row r="13" spans="1:17" ht="12.75" customHeight="1" hidden="1">
      <c r="A13" s="86"/>
      <c r="B13" s="88" t="s">
        <v>76</v>
      </c>
      <c r="C13" s="89"/>
      <c r="D13" s="88"/>
      <c r="E13" s="88"/>
      <c r="F13" s="90"/>
      <c r="G13" s="91"/>
      <c r="H13" s="92"/>
      <c r="I13" s="88"/>
      <c r="J13" s="93">
        <f>J15</f>
        <v>0</v>
      </c>
      <c r="K13" s="93">
        <f>K15</f>
        <v>0</v>
      </c>
      <c r="L13" s="93">
        <f>L15</f>
        <v>0</v>
      </c>
      <c r="M13" s="93"/>
      <c r="N13" s="93"/>
      <c r="O13" s="93">
        <f>O15</f>
        <v>0</v>
      </c>
      <c r="P13" s="94"/>
      <c r="Q13" s="19"/>
    </row>
    <row r="14" spans="1:16" ht="12.75" customHeight="1" hidden="1">
      <c r="A14" s="86" t="s">
        <v>78</v>
      </c>
      <c r="B14" s="197" t="s">
        <v>105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49"/>
    </row>
    <row r="15" spans="1:17" ht="12.75" customHeight="1" hidden="1">
      <c r="A15" s="95" t="s">
        <v>80</v>
      </c>
      <c r="B15" s="104" t="s">
        <v>106</v>
      </c>
      <c r="C15" s="196" t="s">
        <v>107</v>
      </c>
      <c r="D15" s="105" t="s">
        <v>60</v>
      </c>
      <c r="E15" s="105" t="s">
        <v>108</v>
      </c>
      <c r="F15" s="106" t="s">
        <v>62</v>
      </c>
      <c r="G15" s="107">
        <v>2</v>
      </c>
      <c r="H15" s="108" t="s">
        <v>109</v>
      </c>
      <c r="I15" s="105" t="s">
        <v>64</v>
      </c>
      <c r="J15" s="109"/>
      <c r="K15" s="109"/>
      <c r="L15" s="109"/>
      <c r="M15" s="109"/>
      <c r="N15" s="109"/>
      <c r="O15" s="109">
        <f>SUM(J15:L15)</f>
        <v>0</v>
      </c>
      <c r="P15" s="67" t="s">
        <v>110</v>
      </c>
      <c r="Q15" s="23"/>
    </row>
    <row r="16" spans="1:17" ht="47.25" hidden="1">
      <c r="A16" s="95"/>
      <c r="B16" s="110" t="s">
        <v>111</v>
      </c>
      <c r="C16" s="196"/>
      <c r="D16" s="111"/>
      <c r="E16" s="111"/>
      <c r="F16" s="112"/>
      <c r="G16" s="113"/>
      <c r="H16" s="114"/>
      <c r="I16" s="111"/>
      <c r="J16" s="115"/>
      <c r="K16" s="115"/>
      <c r="L16" s="115"/>
      <c r="M16" s="115"/>
      <c r="N16" s="115"/>
      <c r="O16" s="115"/>
      <c r="P16" s="73" t="s">
        <v>112</v>
      </c>
      <c r="Q16" s="23"/>
    </row>
    <row r="17" spans="1:17" ht="78.75" hidden="1">
      <c r="A17" s="95"/>
      <c r="B17" s="110" t="s">
        <v>113</v>
      </c>
      <c r="C17" s="196"/>
      <c r="D17" s="111"/>
      <c r="E17" s="111"/>
      <c r="F17" s="112"/>
      <c r="G17" s="113"/>
      <c r="H17" s="114"/>
      <c r="I17" s="111"/>
      <c r="J17" s="115"/>
      <c r="K17" s="115"/>
      <c r="L17" s="115"/>
      <c r="M17" s="115"/>
      <c r="N17" s="115"/>
      <c r="O17" s="115"/>
      <c r="P17" s="73" t="s">
        <v>114</v>
      </c>
      <c r="Q17" s="23"/>
    </row>
    <row r="18" spans="1:17" ht="12.75" customHeight="1" hidden="1">
      <c r="A18" s="95"/>
      <c r="B18" s="110" t="s">
        <v>115</v>
      </c>
      <c r="C18" s="196"/>
      <c r="D18" s="111"/>
      <c r="E18" s="111"/>
      <c r="F18" s="112"/>
      <c r="G18" s="113"/>
      <c r="H18" s="114"/>
      <c r="I18" s="111"/>
      <c r="J18" s="115"/>
      <c r="K18" s="115"/>
      <c r="L18" s="115"/>
      <c r="M18" s="115"/>
      <c r="N18" s="115"/>
      <c r="O18" s="115"/>
      <c r="P18" s="73" t="s">
        <v>116</v>
      </c>
      <c r="Q18" s="23"/>
    </row>
    <row r="19" spans="1:17" ht="12.75" customHeight="1" hidden="1">
      <c r="A19" s="95"/>
      <c r="B19" s="116" t="s">
        <v>117</v>
      </c>
      <c r="C19" s="196"/>
      <c r="D19" s="117"/>
      <c r="E19" s="117"/>
      <c r="F19" s="118"/>
      <c r="G19" s="119"/>
      <c r="H19" s="120"/>
      <c r="I19" s="117"/>
      <c r="J19" s="121"/>
      <c r="K19" s="121"/>
      <c r="L19" s="121"/>
      <c r="M19" s="121"/>
      <c r="N19" s="121"/>
      <c r="O19" s="121"/>
      <c r="P19" s="80" t="s">
        <v>118</v>
      </c>
      <c r="Q19" s="23"/>
    </row>
    <row r="20" spans="1:17" ht="15.75">
      <c r="A20" s="95"/>
      <c r="B20" s="88" t="s">
        <v>54</v>
      </c>
      <c r="C20" s="122"/>
      <c r="D20" s="123"/>
      <c r="E20" s="123"/>
      <c r="F20" s="90"/>
      <c r="G20" s="91"/>
      <c r="H20" s="92"/>
      <c r="I20" s="123"/>
      <c r="J20" s="159">
        <f aca="true" t="shared" si="0" ref="J20:O20">J22</f>
        <v>1</v>
      </c>
      <c r="K20" s="159">
        <f t="shared" si="0"/>
        <v>0.7</v>
      </c>
      <c r="L20" s="159">
        <f t="shared" si="0"/>
        <v>1</v>
      </c>
      <c r="M20" s="159">
        <f t="shared" si="0"/>
        <v>1</v>
      </c>
      <c r="N20" s="159">
        <f t="shared" si="0"/>
        <v>1</v>
      </c>
      <c r="O20" s="159">
        <f t="shared" si="0"/>
        <v>4.7</v>
      </c>
      <c r="P20" s="60"/>
      <c r="Q20" s="23"/>
    </row>
    <row r="21" spans="1:17" ht="16.5" customHeight="1">
      <c r="A21" s="86" t="s">
        <v>55</v>
      </c>
      <c r="B21" s="197" t="s">
        <v>133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60"/>
      <c r="Q21" s="23"/>
    </row>
    <row r="22" spans="1:17" ht="168" customHeight="1">
      <c r="A22" s="86" t="s">
        <v>57</v>
      </c>
      <c r="B22" s="94" t="s">
        <v>134</v>
      </c>
      <c r="C22" s="87" t="s">
        <v>59</v>
      </c>
      <c r="D22" s="86" t="s">
        <v>20</v>
      </c>
      <c r="E22" s="86" t="s">
        <v>102</v>
      </c>
      <c r="F22" s="97" t="s">
        <v>62</v>
      </c>
      <c r="G22" s="98">
        <v>3</v>
      </c>
      <c r="H22" s="99" t="s">
        <v>135</v>
      </c>
      <c r="I22" s="86" t="s">
        <v>64</v>
      </c>
      <c r="J22" s="160">
        <v>1</v>
      </c>
      <c r="K22" s="160">
        <v>0.7</v>
      </c>
      <c r="L22" s="160">
        <v>1</v>
      </c>
      <c r="M22" s="160">
        <v>1</v>
      </c>
      <c r="N22" s="160">
        <v>1</v>
      </c>
      <c r="O22" s="160">
        <f>SUM(J22:N22)</f>
        <v>4.7</v>
      </c>
      <c r="P22" s="60" t="s">
        <v>136</v>
      </c>
      <c r="Q22" s="23"/>
    </row>
    <row r="23" spans="1:17" ht="15.75">
      <c r="A23" s="86"/>
      <c r="B23" s="88" t="s">
        <v>124</v>
      </c>
      <c r="C23" s="88"/>
      <c r="D23" s="88"/>
      <c r="E23" s="88"/>
      <c r="F23" s="90"/>
      <c r="G23" s="91"/>
      <c r="H23" s="92"/>
      <c r="I23" s="88"/>
      <c r="J23" s="159">
        <f aca="true" t="shared" si="1" ref="J23:O23">J22</f>
        <v>1</v>
      </c>
      <c r="K23" s="159">
        <f t="shared" si="1"/>
        <v>0.7</v>
      </c>
      <c r="L23" s="159">
        <f t="shared" si="1"/>
        <v>1</v>
      </c>
      <c r="M23" s="159">
        <f t="shared" si="1"/>
        <v>1</v>
      </c>
      <c r="N23" s="159">
        <f t="shared" si="1"/>
        <v>1</v>
      </c>
      <c r="O23" s="159">
        <f t="shared" si="1"/>
        <v>4.7</v>
      </c>
      <c r="P23" s="49"/>
      <c r="Q23" s="19"/>
    </row>
    <row r="24" spans="1:16" ht="15.7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5.7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s="17" customFormat="1" ht="43.5" customHeight="1">
      <c r="A26" s="162" t="s">
        <v>125</v>
      </c>
      <c r="B26" s="162"/>
      <c r="C26" s="162"/>
      <c r="D26" s="162"/>
      <c r="E26" s="162"/>
      <c r="F26" s="162"/>
      <c r="G26" s="162"/>
      <c r="H26" s="124"/>
      <c r="I26" s="124"/>
      <c r="J26" s="125"/>
      <c r="K26" s="125"/>
      <c r="L26" s="125"/>
      <c r="M26" s="125"/>
      <c r="N26" s="125"/>
      <c r="O26" s="125"/>
      <c r="P26" s="126" t="s">
        <v>30</v>
      </c>
    </row>
    <row r="28" spans="10:15" ht="15.75">
      <c r="J28" s="19"/>
      <c r="K28" s="19"/>
      <c r="L28" s="19"/>
      <c r="M28" s="19"/>
      <c r="N28" s="19"/>
      <c r="O28" s="19"/>
    </row>
    <row r="29" spans="10:17" ht="15.75">
      <c r="J29" s="19"/>
      <c r="K29" s="19"/>
      <c r="L29" s="19"/>
      <c r="M29" s="19"/>
      <c r="N29" s="19"/>
      <c r="O29" s="19"/>
      <c r="Q29" s="19"/>
    </row>
  </sheetData>
  <sheetProtection selectLockedCells="1" selectUnlockedCells="1"/>
  <mergeCells count="17">
    <mergeCell ref="E1:G1"/>
    <mergeCell ref="L1:P1"/>
    <mergeCell ref="A3:P3"/>
    <mergeCell ref="A5:A6"/>
    <mergeCell ref="B5:B6"/>
    <mergeCell ref="C5:C6"/>
    <mergeCell ref="D5:I5"/>
    <mergeCell ref="J5:O5"/>
    <mergeCell ref="P5:P6"/>
    <mergeCell ref="F6:H6"/>
    <mergeCell ref="C15:C19"/>
    <mergeCell ref="B21:O21"/>
    <mergeCell ref="A26:G26"/>
    <mergeCell ref="A7:P7"/>
    <mergeCell ref="B9:O9"/>
    <mergeCell ref="C10:C12"/>
    <mergeCell ref="B14:O14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66" r:id="rId1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SheetLayoutView="77" workbookViewId="0" topLeftCell="A2">
      <selection activeCell="A3" sqref="A3:I3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8" width="16.125" style="21" customWidth="1"/>
    <col min="9" max="9" width="16.875" style="21" customWidth="1"/>
    <col min="10" max="13" width="0" style="21" hidden="1" customWidth="1"/>
    <col min="14" max="14" width="20.25390625" style="22" customWidth="1"/>
    <col min="15" max="15" width="15.625" style="21" customWidth="1"/>
    <col min="16" max="16" width="16.25390625" style="21" customWidth="1"/>
    <col min="17" max="16384" width="9.125" style="21" customWidth="1"/>
  </cols>
  <sheetData>
    <row r="1" spans="1:10" ht="58.5" customHeight="1" hidden="1">
      <c r="A1" s="23"/>
      <c r="B1" s="23"/>
      <c r="C1" s="23"/>
      <c r="D1" s="176" t="s">
        <v>140</v>
      </c>
      <c r="E1" s="176"/>
      <c r="F1" s="176"/>
      <c r="G1" s="176"/>
      <c r="H1" s="176"/>
      <c r="I1" s="176"/>
      <c r="J1" s="176"/>
    </row>
    <row r="2" spans="1:9" ht="96.75" customHeight="1">
      <c r="A2" s="23"/>
      <c r="B2" s="23"/>
      <c r="C2" s="23"/>
      <c r="D2" s="176" t="s">
        <v>169</v>
      </c>
      <c r="E2" s="176"/>
      <c r="F2" s="176"/>
      <c r="G2" s="176"/>
      <c r="H2" s="176"/>
      <c r="I2" s="176"/>
    </row>
    <row r="3" spans="1:9" ht="60.75" customHeight="1">
      <c r="A3" s="184" t="s">
        <v>137</v>
      </c>
      <c r="B3" s="184"/>
      <c r="C3" s="184"/>
      <c r="D3" s="184"/>
      <c r="E3" s="184"/>
      <c r="F3" s="184"/>
      <c r="G3" s="184"/>
      <c r="H3" s="184"/>
      <c r="I3" s="184"/>
    </row>
    <row r="4" spans="1:9" ht="15.75">
      <c r="A4" s="23"/>
      <c r="B4" s="23"/>
      <c r="C4" s="23"/>
      <c r="D4" s="23"/>
      <c r="E4" s="23"/>
      <c r="F4" s="23"/>
      <c r="G4" s="23"/>
      <c r="H4" s="23"/>
      <c r="I4" s="23"/>
    </row>
    <row r="5" spans="1:9" ht="24.75" customHeight="1">
      <c r="A5" s="185" t="s">
        <v>35</v>
      </c>
      <c r="B5" s="185" t="s">
        <v>36</v>
      </c>
      <c r="C5" s="185" t="s">
        <v>37</v>
      </c>
      <c r="D5" s="185" t="s">
        <v>38</v>
      </c>
      <c r="E5" s="185"/>
      <c r="F5" s="185"/>
      <c r="G5" s="185"/>
      <c r="H5" s="185"/>
      <c r="I5" s="185"/>
    </row>
    <row r="6" spans="1:9" ht="57.75" customHeight="1">
      <c r="A6" s="185"/>
      <c r="B6" s="185"/>
      <c r="C6" s="185"/>
      <c r="D6" s="25" t="s">
        <v>9</v>
      </c>
      <c r="E6" s="25" t="s">
        <v>10</v>
      </c>
      <c r="F6" s="25" t="s">
        <v>11</v>
      </c>
      <c r="G6" s="25" t="s">
        <v>142</v>
      </c>
      <c r="H6" s="25" t="s">
        <v>161</v>
      </c>
      <c r="I6" s="25" t="s">
        <v>148</v>
      </c>
    </row>
    <row r="7" spans="1:14" ht="12.75" customHeight="1" hidden="1">
      <c r="A7" s="182" t="s">
        <v>13</v>
      </c>
      <c r="B7" s="182" t="s">
        <v>39</v>
      </c>
      <c r="C7" s="27" t="s">
        <v>40</v>
      </c>
      <c r="D7" s="127">
        <f>D13+D19+D25</f>
        <v>162.17118</v>
      </c>
      <c r="E7" s="127">
        <f>E13+E19+E25</f>
        <v>526.30501</v>
      </c>
      <c r="F7" s="127">
        <f>F13+F19+F25</f>
        <v>180.7</v>
      </c>
      <c r="G7" s="127"/>
      <c r="H7" s="127"/>
      <c r="I7" s="127">
        <f>I13+I19+I25</f>
        <v>1005.57619</v>
      </c>
      <c r="N7" s="28"/>
    </row>
    <row r="8" spans="1:9" ht="15.75" hidden="1">
      <c r="A8" s="182"/>
      <c r="B8" s="182"/>
      <c r="C8" s="27" t="s">
        <v>41</v>
      </c>
      <c r="D8" s="127"/>
      <c r="E8" s="127"/>
      <c r="F8" s="127"/>
      <c r="G8" s="127"/>
      <c r="H8" s="127"/>
      <c r="I8" s="127"/>
    </row>
    <row r="9" spans="1:9" ht="31.5" hidden="1">
      <c r="A9" s="182"/>
      <c r="B9" s="182"/>
      <c r="C9" s="29" t="s">
        <v>42</v>
      </c>
      <c r="D9" s="127">
        <f>D15+D21+D27</f>
        <v>155.726</v>
      </c>
      <c r="E9" s="127">
        <f>E15+E21+E27</f>
        <v>515.1220900000001</v>
      </c>
      <c r="F9" s="127">
        <f>F15+F21+F27</f>
        <v>180.7</v>
      </c>
      <c r="G9" s="127"/>
      <c r="H9" s="127"/>
      <c r="I9" s="127">
        <f>I15+I21+I27</f>
        <v>1089.9480899999999</v>
      </c>
    </row>
    <row r="10" spans="1:9" ht="15.75" hidden="1" outlineLevel="1">
      <c r="A10" s="182"/>
      <c r="B10" s="182"/>
      <c r="C10" s="30" t="s">
        <v>43</v>
      </c>
      <c r="D10" s="127">
        <f aca="true" t="shared" si="0" ref="D10:I12">D16</f>
        <v>0</v>
      </c>
      <c r="E10" s="127">
        <f t="shared" si="0"/>
        <v>0</v>
      </c>
      <c r="F10" s="127">
        <f t="shared" si="0"/>
        <v>0</v>
      </c>
      <c r="G10" s="127"/>
      <c r="H10" s="127"/>
      <c r="I10" s="127">
        <f t="shared" si="0"/>
        <v>0</v>
      </c>
    </row>
    <row r="11" spans="1:12" ht="15.75" hidden="1" outlineLevel="1">
      <c r="A11" s="182"/>
      <c r="B11" s="182"/>
      <c r="C11" s="30" t="s">
        <v>44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/>
      <c r="I11" s="127">
        <f t="shared" si="0"/>
        <v>0</v>
      </c>
      <c r="J11" s="31"/>
      <c r="K11" s="31"/>
      <c r="L11" s="31"/>
    </row>
    <row r="12" spans="1:9" ht="15.75" hidden="1" outlineLevel="1">
      <c r="A12" s="182"/>
      <c r="B12" s="182"/>
      <c r="C12" s="30" t="s">
        <v>45</v>
      </c>
      <c r="D12" s="127">
        <f t="shared" si="0"/>
        <v>6.44518</v>
      </c>
      <c r="E12" s="127">
        <f t="shared" si="0"/>
        <v>11.18292</v>
      </c>
      <c r="F12" s="127">
        <f t="shared" si="0"/>
        <v>0</v>
      </c>
      <c r="G12" s="127"/>
      <c r="H12" s="127"/>
      <c r="I12" s="127">
        <f t="shared" si="0"/>
        <v>17.6281</v>
      </c>
    </row>
    <row r="13" spans="1:14" s="34" customFormat="1" ht="15" customHeight="1" collapsed="1">
      <c r="A13" s="169" t="s">
        <v>21</v>
      </c>
      <c r="B13" s="169" t="s">
        <v>22</v>
      </c>
      <c r="C13" s="32" t="s">
        <v>40</v>
      </c>
      <c r="D13" s="33">
        <f>D15+D18</f>
        <v>78.94518</v>
      </c>
      <c r="E13" s="33">
        <f>E15+E18</f>
        <v>76.18292</v>
      </c>
      <c r="F13" s="33">
        <f>F15</f>
        <v>67.2</v>
      </c>
      <c r="G13" s="33">
        <f>G15</f>
        <v>67.2</v>
      </c>
      <c r="H13" s="33">
        <f>H15</f>
        <v>67.2</v>
      </c>
      <c r="I13" s="33">
        <f>SUM(D13:H13)</f>
        <v>356.7281</v>
      </c>
      <c r="N13" s="35"/>
    </row>
    <row r="14" spans="1:14" s="34" customFormat="1" ht="15.75">
      <c r="A14" s="169"/>
      <c r="B14" s="169"/>
      <c r="C14" s="32" t="s">
        <v>41</v>
      </c>
      <c r="D14" s="33"/>
      <c r="E14" s="33"/>
      <c r="F14" s="33"/>
      <c r="G14" s="33"/>
      <c r="H14" s="33"/>
      <c r="I14" s="33"/>
      <c r="N14" s="35"/>
    </row>
    <row r="15" spans="1:14" s="34" customFormat="1" ht="31.5">
      <c r="A15" s="169"/>
      <c r="B15" s="169"/>
      <c r="C15" s="29" t="s">
        <v>42</v>
      </c>
      <c r="D15" s="33">
        <f>ПП1!J13</f>
        <v>72.5</v>
      </c>
      <c r="E15" s="33">
        <f>ПП1!K13</f>
        <v>65</v>
      </c>
      <c r="F15" s="33">
        <f>ПП1!L19</f>
        <v>67.2</v>
      </c>
      <c r="G15" s="33">
        <f>ПП1!M19</f>
        <v>67.2</v>
      </c>
      <c r="H15" s="33">
        <f>ПП1!N13</f>
        <v>67.2</v>
      </c>
      <c r="I15" s="33">
        <f>SUM(D15:H15)</f>
        <v>339.09999999999997</v>
      </c>
      <c r="N15" s="35"/>
    </row>
    <row r="16" spans="1:14" s="34" customFormat="1" ht="15.75">
      <c r="A16" s="169"/>
      <c r="B16" s="169"/>
      <c r="C16" s="30" t="s">
        <v>43</v>
      </c>
      <c r="D16" s="33">
        <v>0</v>
      </c>
      <c r="E16" s="33">
        <v>0</v>
      </c>
      <c r="F16" s="33">
        <v>0</v>
      </c>
      <c r="G16" s="33">
        <v>0</v>
      </c>
      <c r="H16" s="33"/>
      <c r="I16" s="33">
        <f>SUM(D16:F16)</f>
        <v>0</v>
      </c>
      <c r="N16" s="35"/>
    </row>
    <row r="17" spans="1:14" s="34" customFormat="1" ht="15.75">
      <c r="A17" s="169"/>
      <c r="B17" s="169"/>
      <c r="C17" s="30" t="s">
        <v>44</v>
      </c>
      <c r="D17" s="33">
        <v>0</v>
      </c>
      <c r="E17" s="33">
        <v>0</v>
      </c>
      <c r="F17" s="33">
        <v>0</v>
      </c>
      <c r="G17" s="33">
        <v>0</v>
      </c>
      <c r="H17" s="33"/>
      <c r="I17" s="33">
        <f>SUM(D17:F17)</f>
        <v>0</v>
      </c>
      <c r="N17" s="35"/>
    </row>
    <row r="18" spans="1:14" s="34" customFormat="1" ht="15.75">
      <c r="A18" s="169"/>
      <c r="B18" s="169"/>
      <c r="C18" s="30" t="s">
        <v>45</v>
      </c>
      <c r="D18" s="33">
        <f>ПП1!J18</f>
        <v>6.44518</v>
      </c>
      <c r="E18" s="33">
        <f>ПП1!K18</f>
        <v>11.18292</v>
      </c>
      <c r="F18" s="33"/>
      <c r="G18" s="33"/>
      <c r="H18" s="33"/>
      <c r="I18" s="33">
        <f>D18+E18+F18+G18+H18</f>
        <v>17.6281</v>
      </c>
      <c r="N18" s="35"/>
    </row>
    <row r="19" spans="1:14" s="34" customFormat="1" ht="12.75" customHeight="1" hidden="1">
      <c r="A19" s="181" t="s">
        <v>24</v>
      </c>
      <c r="B19" s="181" t="s">
        <v>25</v>
      </c>
      <c r="C19" s="32" t="s">
        <v>40</v>
      </c>
      <c r="D19" s="128">
        <f>D21</f>
        <v>82.226</v>
      </c>
      <c r="E19" s="128">
        <f>E21</f>
        <v>449.42208999999997</v>
      </c>
      <c r="F19" s="128">
        <f>F21</f>
        <v>112.5</v>
      </c>
      <c r="G19" s="128"/>
      <c r="H19" s="128"/>
      <c r="I19" s="128">
        <f>SUM(D19:F19)</f>
        <v>644.1480899999999</v>
      </c>
      <c r="N19" s="35"/>
    </row>
    <row r="20" spans="1:14" s="34" customFormat="1" ht="15.75" hidden="1">
      <c r="A20" s="181"/>
      <c r="B20" s="181"/>
      <c r="C20" s="32" t="s">
        <v>41</v>
      </c>
      <c r="D20" s="128"/>
      <c r="E20" s="128"/>
      <c r="F20" s="128"/>
      <c r="G20" s="128"/>
      <c r="H20" s="128"/>
      <c r="I20" s="128"/>
      <c r="N20" s="35"/>
    </row>
    <row r="21" spans="1:14" s="34" customFormat="1" ht="31.5" hidden="1">
      <c r="A21" s="181"/>
      <c r="B21" s="181"/>
      <c r="C21" s="29" t="s">
        <v>42</v>
      </c>
      <c r="D21" s="128">
        <f>ПП2!J28</f>
        <v>82.226</v>
      </c>
      <c r="E21" s="128">
        <f>ПП2!K28</f>
        <v>449.42208999999997</v>
      </c>
      <c r="F21" s="128">
        <f>ПП2!L28</f>
        <v>112.5</v>
      </c>
      <c r="G21" s="128"/>
      <c r="H21" s="128"/>
      <c r="I21" s="128">
        <f>ПП2!O28</f>
        <v>746.1480899999999</v>
      </c>
      <c r="N21" s="35"/>
    </row>
    <row r="22" spans="1:14" s="34" customFormat="1" ht="12.75" customHeight="1" hidden="1">
      <c r="A22" s="181"/>
      <c r="B22" s="181"/>
      <c r="C22" s="30" t="s">
        <v>43</v>
      </c>
      <c r="D22" s="128">
        <v>0</v>
      </c>
      <c r="E22" s="128">
        <v>0</v>
      </c>
      <c r="F22" s="128">
        <v>0</v>
      </c>
      <c r="G22" s="128"/>
      <c r="H22" s="128"/>
      <c r="I22" s="128">
        <f>SUM(D22:F22)</f>
        <v>0</v>
      </c>
      <c r="N22" s="35"/>
    </row>
    <row r="23" spans="1:14" s="34" customFormat="1" ht="12.75" customHeight="1" hidden="1">
      <c r="A23" s="181"/>
      <c r="B23" s="181"/>
      <c r="C23" s="30" t="s">
        <v>44</v>
      </c>
      <c r="D23" s="128">
        <v>0</v>
      </c>
      <c r="E23" s="128">
        <v>0</v>
      </c>
      <c r="F23" s="128">
        <v>0</v>
      </c>
      <c r="G23" s="128"/>
      <c r="H23" s="128"/>
      <c r="I23" s="128">
        <f>SUM(D23:F23)</f>
        <v>0</v>
      </c>
      <c r="N23" s="35"/>
    </row>
    <row r="24" spans="1:14" s="34" customFormat="1" ht="15.75" hidden="1">
      <c r="A24" s="181"/>
      <c r="B24" s="181"/>
      <c r="C24" s="30" t="s">
        <v>45</v>
      </c>
      <c r="D24" s="128"/>
      <c r="E24" s="128"/>
      <c r="F24" s="128"/>
      <c r="G24" s="128"/>
      <c r="H24" s="128"/>
      <c r="I24" s="128">
        <f>SUM(D24:F24)</f>
        <v>0</v>
      </c>
      <c r="N24" s="35"/>
    </row>
    <row r="25" spans="1:14" s="34" customFormat="1" ht="12.75" customHeight="1" hidden="1">
      <c r="A25" s="181" t="s">
        <v>27</v>
      </c>
      <c r="B25" s="181" t="s">
        <v>28</v>
      </c>
      <c r="C25" s="32" t="s">
        <v>40</v>
      </c>
      <c r="D25" s="128">
        <f>D27</f>
        <v>1</v>
      </c>
      <c r="E25" s="128">
        <f>E27</f>
        <v>0.7</v>
      </c>
      <c r="F25" s="128">
        <f>F27</f>
        <v>1</v>
      </c>
      <c r="G25" s="128"/>
      <c r="H25" s="128"/>
      <c r="I25" s="128">
        <f>I27</f>
        <v>4.7</v>
      </c>
      <c r="N25" s="35"/>
    </row>
    <row r="26" spans="1:14" s="34" customFormat="1" ht="15.75" hidden="1">
      <c r="A26" s="181"/>
      <c r="B26" s="181"/>
      <c r="C26" s="32" t="s">
        <v>41</v>
      </c>
      <c r="D26" s="128"/>
      <c r="E26" s="128"/>
      <c r="F26" s="128"/>
      <c r="G26" s="128"/>
      <c r="H26" s="128"/>
      <c r="I26" s="128"/>
      <c r="N26" s="35"/>
    </row>
    <row r="27" spans="1:14" s="34" customFormat="1" ht="31.5" hidden="1">
      <c r="A27" s="181"/>
      <c r="B27" s="181"/>
      <c r="C27" s="29" t="s">
        <v>42</v>
      </c>
      <c r="D27" s="128">
        <f>ПП2_2!J22</f>
        <v>1</v>
      </c>
      <c r="E27" s="128">
        <f>ПП2_2!K22</f>
        <v>0.7</v>
      </c>
      <c r="F27" s="128">
        <f>ПП2_2!L22</f>
        <v>1</v>
      </c>
      <c r="G27" s="128"/>
      <c r="H27" s="128"/>
      <c r="I27" s="128">
        <f>ПП2_2!O22</f>
        <v>4.7</v>
      </c>
      <c r="N27" s="35"/>
    </row>
    <row r="28" spans="1:14" s="34" customFormat="1" ht="15.75" hidden="1">
      <c r="A28" s="181"/>
      <c r="B28" s="181"/>
      <c r="C28" s="30" t="s">
        <v>43</v>
      </c>
      <c r="D28" s="128">
        <v>0</v>
      </c>
      <c r="E28" s="128">
        <v>0</v>
      </c>
      <c r="F28" s="128">
        <v>0</v>
      </c>
      <c r="G28" s="128"/>
      <c r="H28" s="128"/>
      <c r="I28" s="128">
        <f>SUM(D28:F28)</f>
        <v>0</v>
      </c>
      <c r="N28" s="35"/>
    </row>
    <row r="29" spans="1:14" s="34" customFormat="1" ht="15.75" hidden="1">
      <c r="A29" s="181"/>
      <c r="B29" s="181"/>
      <c r="C29" s="30" t="s">
        <v>44</v>
      </c>
      <c r="D29" s="128">
        <v>0</v>
      </c>
      <c r="E29" s="128">
        <v>0</v>
      </c>
      <c r="F29" s="128">
        <v>0</v>
      </c>
      <c r="G29" s="128"/>
      <c r="H29" s="128"/>
      <c r="I29" s="128">
        <f>SUM(D29:F29)</f>
        <v>0</v>
      </c>
      <c r="N29" s="35"/>
    </row>
    <row r="30" spans="1:14" s="34" customFormat="1" ht="15.75" hidden="1">
      <c r="A30" s="181"/>
      <c r="B30" s="181"/>
      <c r="C30" s="30" t="s">
        <v>45</v>
      </c>
      <c r="D30" s="128"/>
      <c r="E30" s="128"/>
      <c r="F30" s="128"/>
      <c r="G30" s="128"/>
      <c r="H30" s="128"/>
      <c r="I30" s="128">
        <f>SUM(D30:F30)</f>
        <v>0</v>
      </c>
      <c r="N30" s="35"/>
    </row>
    <row r="32" spans="1:11" ht="23.25" customHeight="1">
      <c r="A32" s="179" t="s">
        <v>29</v>
      </c>
      <c r="B32" s="179"/>
      <c r="C32" s="179"/>
      <c r="D32" s="179"/>
      <c r="E32" s="17"/>
      <c r="F32" s="179" t="s">
        <v>163</v>
      </c>
      <c r="G32" s="179"/>
      <c r="H32" s="179"/>
      <c r="I32" s="179"/>
      <c r="J32" s="180" t="s">
        <v>46</v>
      </c>
      <c r="K32" s="180"/>
    </row>
  </sheetData>
  <sheetProtection selectLockedCells="1" selectUnlockedCells="1"/>
  <mergeCells count="18">
    <mergeCell ref="D1:J1"/>
    <mergeCell ref="D2:I2"/>
    <mergeCell ref="A3:I3"/>
    <mergeCell ref="A5:A6"/>
    <mergeCell ref="B5:B6"/>
    <mergeCell ref="C5:C6"/>
    <mergeCell ref="D5:I5"/>
    <mergeCell ref="A7:A12"/>
    <mergeCell ref="B7:B12"/>
    <mergeCell ref="A13:A18"/>
    <mergeCell ref="B13:B18"/>
    <mergeCell ref="A32:D32"/>
    <mergeCell ref="F32:I32"/>
    <mergeCell ref="J32:K32"/>
    <mergeCell ref="A19:A24"/>
    <mergeCell ref="B19:B24"/>
    <mergeCell ref="A25:A30"/>
    <mergeCell ref="B25:B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SheetLayoutView="77" workbookViewId="0" topLeftCell="A1">
      <selection activeCell="A2" sqref="A2:I2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8" width="16.125" style="21" customWidth="1"/>
    <col min="9" max="9" width="16.875" style="21" customWidth="1"/>
    <col min="10" max="13" width="0" style="21" hidden="1" customWidth="1"/>
    <col min="14" max="14" width="20.25390625" style="22" customWidth="1"/>
    <col min="15" max="15" width="15.625" style="21" customWidth="1"/>
    <col min="16" max="16" width="16.25390625" style="21" customWidth="1"/>
    <col min="17" max="16384" width="9.125" style="21" customWidth="1"/>
  </cols>
  <sheetData>
    <row r="1" spans="1:9" ht="93" customHeight="1">
      <c r="A1" s="23"/>
      <c r="B1" s="23"/>
      <c r="C1" s="23"/>
      <c r="D1" s="176" t="s">
        <v>170</v>
      </c>
      <c r="E1" s="176"/>
      <c r="F1" s="176"/>
      <c r="G1" s="176"/>
      <c r="H1" s="176"/>
      <c r="I1" s="176"/>
    </row>
    <row r="2" spans="1:9" ht="60.75" customHeight="1">
      <c r="A2" s="184" t="s">
        <v>138</v>
      </c>
      <c r="B2" s="184"/>
      <c r="C2" s="184"/>
      <c r="D2" s="184"/>
      <c r="E2" s="184"/>
      <c r="F2" s="184"/>
      <c r="G2" s="184"/>
      <c r="H2" s="184"/>
      <c r="I2" s="184"/>
    </row>
    <row r="3" spans="1:9" ht="15.75">
      <c r="A3" s="23"/>
      <c r="B3" s="23"/>
      <c r="C3" s="23"/>
      <c r="D3" s="23"/>
      <c r="E3" s="23"/>
      <c r="F3" s="23"/>
      <c r="G3" s="23"/>
      <c r="H3" s="23"/>
      <c r="I3" s="23"/>
    </row>
    <row r="4" spans="1:9" ht="24.75" customHeight="1">
      <c r="A4" s="185" t="s">
        <v>35</v>
      </c>
      <c r="B4" s="185" t="s">
        <v>36</v>
      </c>
      <c r="C4" s="185" t="s">
        <v>37</v>
      </c>
      <c r="D4" s="185" t="s">
        <v>38</v>
      </c>
      <c r="E4" s="185"/>
      <c r="F4" s="185"/>
      <c r="G4" s="185"/>
      <c r="H4" s="185"/>
      <c r="I4" s="185"/>
    </row>
    <row r="5" spans="1:9" ht="57.75" customHeight="1">
      <c r="A5" s="185"/>
      <c r="B5" s="185"/>
      <c r="C5" s="185"/>
      <c r="D5" s="25" t="s">
        <v>9</v>
      </c>
      <c r="E5" s="25" t="s">
        <v>10</v>
      </c>
      <c r="F5" s="25" t="s">
        <v>11</v>
      </c>
      <c r="G5" s="25" t="s">
        <v>142</v>
      </c>
      <c r="H5" s="25" t="s">
        <v>161</v>
      </c>
      <c r="I5" s="25" t="s">
        <v>148</v>
      </c>
    </row>
    <row r="6" spans="1:14" ht="12.75" customHeight="1" hidden="1">
      <c r="A6" s="182" t="s">
        <v>13</v>
      </c>
      <c r="B6" s="182" t="s">
        <v>39</v>
      </c>
      <c r="C6" s="27" t="s">
        <v>40</v>
      </c>
      <c r="D6" s="127">
        <f>D12+D18+D24</f>
        <v>162.17118</v>
      </c>
      <c r="E6" s="127">
        <f>E12+E18+E24</f>
        <v>526.30501</v>
      </c>
      <c r="F6" s="127">
        <f>F12+F18+F24</f>
        <v>180.7</v>
      </c>
      <c r="G6" s="127"/>
      <c r="H6" s="127"/>
      <c r="I6" s="127">
        <f>I12+I18+I24</f>
        <v>973.1761899999999</v>
      </c>
      <c r="N6" s="28"/>
    </row>
    <row r="7" spans="1:9" ht="15.75" hidden="1">
      <c r="A7" s="182"/>
      <c r="B7" s="182"/>
      <c r="C7" s="27" t="s">
        <v>41</v>
      </c>
      <c r="D7" s="127"/>
      <c r="E7" s="127"/>
      <c r="F7" s="127"/>
      <c r="G7" s="127"/>
      <c r="H7" s="127"/>
      <c r="I7" s="127"/>
    </row>
    <row r="8" spans="1:9" ht="31.5" hidden="1">
      <c r="A8" s="182"/>
      <c r="B8" s="182"/>
      <c r="C8" s="29" t="s">
        <v>42</v>
      </c>
      <c r="D8" s="127">
        <f>D14+D20+D26</f>
        <v>162.17118</v>
      </c>
      <c r="E8" s="127">
        <f>E14+E20+E26</f>
        <v>194.86900999999997</v>
      </c>
      <c r="F8" s="127">
        <f>F14+F20+F26</f>
        <v>180.7</v>
      </c>
      <c r="G8" s="127"/>
      <c r="H8" s="127"/>
      <c r="I8" s="127">
        <f>I14+I20+I26</f>
        <v>776.1401900000001</v>
      </c>
    </row>
    <row r="9" spans="1:9" ht="15.75" hidden="1" outlineLevel="1">
      <c r="A9" s="182"/>
      <c r="B9" s="182"/>
      <c r="C9" s="30" t="s">
        <v>43</v>
      </c>
      <c r="D9" s="127">
        <f aca="true" t="shared" si="0" ref="D9:I11">D15</f>
        <v>0</v>
      </c>
      <c r="E9" s="127">
        <f t="shared" si="0"/>
        <v>0</v>
      </c>
      <c r="F9" s="127">
        <f t="shared" si="0"/>
        <v>0</v>
      </c>
      <c r="G9" s="127"/>
      <c r="H9" s="127"/>
      <c r="I9" s="127">
        <f t="shared" si="0"/>
        <v>0</v>
      </c>
    </row>
    <row r="10" spans="1:12" ht="15.75" hidden="1" outlineLevel="1">
      <c r="A10" s="182"/>
      <c r="B10" s="182"/>
      <c r="C10" s="30" t="s">
        <v>44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/>
      <c r="H10" s="127"/>
      <c r="I10" s="127">
        <f t="shared" si="0"/>
        <v>0</v>
      </c>
      <c r="J10" s="31"/>
      <c r="K10" s="31"/>
      <c r="L10" s="31"/>
    </row>
    <row r="11" spans="1:9" ht="15.75" hidden="1" outlineLevel="1">
      <c r="A11" s="182"/>
      <c r="B11" s="182"/>
      <c r="C11" s="30" t="s">
        <v>45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/>
      <c r="I11" s="127">
        <f t="shared" si="0"/>
        <v>0</v>
      </c>
    </row>
    <row r="12" spans="1:14" s="34" customFormat="1" ht="12.75" customHeight="1" hidden="1">
      <c r="A12" s="183" t="s">
        <v>21</v>
      </c>
      <c r="B12" s="183" t="s">
        <v>22</v>
      </c>
      <c r="C12" s="32" t="s">
        <v>40</v>
      </c>
      <c r="D12" s="128">
        <f>D14</f>
        <v>78.94518</v>
      </c>
      <c r="E12" s="128">
        <f>E14</f>
        <v>76.18292</v>
      </c>
      <c r="F12" s="128">
        <f>F14</f>
        <v>67.2</v>
      </c>
      <c r="G12" s="128"/>
      <c r="H12" s="128"/>
      <c r="I12" s="128">
        <f>SUM(D12:F12)</f>
        <v>222.3281</v>
      </c>
      <c r="N12" s="35"/>
    </row>
    <row r="13" spans="1:14" s="34" customFormat="1" ht="15.75" hidden="1">
      <c r="A13" s="183"/>
      <c r="B13" s="183"/>
      <c r="C13" s="32" t="s">
        <v>41</v>
      </c>
      <c r="D13" s="128"/>
      <c r="E13" s="128"/>
      <c r="F13" s="128"/>
      <c r="G13" s="128"/>
      <c r="H13" s="128"/>
      <c r="I13" s="128"/>
      <c r="N13" s="35"/>
    </row>
    <row r="14" spans="1:14" s="34" customFormat="1" ht="31.5" hidden="1">
      <c r="A14" s="183"/>
      <c r="B14" s="183"/>
      <c r="C14" s="29" t="s">
        <v>42</v>
      </c>
      <c r="D14" s="128">
        <f>ПП1!J19</f>
        <v>78.94518</v>
      </c>
      <c r="E14" s="128">
        <f>ПП1!K19</f>
        <v>76.18292</v>
      </c>
      <c r="F14" s="128">
        <f>ПП1!L19</f>
        <v>67.2</v>
      </c>
      <c r="G14" s="128"/>
      <c r="H14" s="128"/>
      <c r="I14" s="128">
        <f>ПП1!O19</f>
        <v>356.7281</v>
      </c>
      <c r="N14" s="35"/>
    </row>
    <row r="15" spans="1:14" s="34" customFormat="1" ht="15.75" hidden="1">
      <c r="A15" s="183"/>
      <c r="B15" s="183"/>
      <c r="C15" s="30" t="s">
        <v>43</v>
      </c>
      <c r="D15" s="128">
        <v>0</v>
      </c>
      <c r="E15" s="128">
        <v>0</v>
      </c>
      <c r="F15" s="128">
        <v>0</v>
      </c>
      <c r="G15" s="128"/>
      <c r="H15" s="128"/>
      <c r="I15" s="128">
        <f>SUM(D15:F15)</f>
        <v>0</v>
      </c>
      <c r="N15" s="35"/>
    </row>
    <row r="16" spans="1:14" s="34" customFormat="1" ht="15.75" hidden="1">
      <c r="A16" s="183"/>
      <c r="B16" s="183"/>
      <c r="C16" s="30" t="s">
        <v>44</v>
      </c>
      <c r="D16" s="128">
        <v>0</v>
      </c>
      <c r="E16" s="128">
        <v>0</v>
      </c>
      <c r="F16" s="128">
        <v>0</v>
      </c>
      <c r="G16" s="128"/>
      <c r="H16" s="128"/>
      <c r="I16" s="128">
        <f>SUM(D16:F16)</f>
        <v>0</v>
      </c>
      <c r="N16" s="35"/>
    </row>
    <row r="17" spans="1:14" s="34" customFormat="1" ht="15.75" hidden="1">
      <c r="A17" s="183"/>
      <c r="B17" s="183"/>
      <c r="C17" s="30" t="s">
        <v>45</v>
      </c>
      <c r="D17" s="128"/>
      <c r="E17" s="128"/>
      <c r="F17" s="128"/>
      <c r="G17" s="128"/>
      <c r="H17" s="128"/>
      <c r="I17" s="128">
        <f>SUM(D17:F17)</f>
        <v>0</v>
      </c>
      <c r="N17" s="35"/>
    </row>
    <row r="18" spans="1:14" s="34" customFormat="1" ht="15.75" customHeight="1">
      <c r="A18" s="181" t="s">
        <v>24</v>
      </c>
      <c r="B18" s="181" t="s">
        <v>25</v>
      </c>
      <c r="C18" s="32" t="s">
        <v>40</v>
      </c>
      <c r="D18" s="33">
        <f>D20</f>
        <v>82.226</v>
      </c>
      <c r="E18" s="33">
        <f>E20+E22</f>
        <v>449.42208999999997</v>
      </c>
      <c r="F18" s="33">
        <f>F20</f>
        <v>112.5</v>
      </c>
      <c r="G18" s="33">
        <f>G20</f>
        <v>50.2</v>
      </c>
      <c r="H18" s="33">
        <f>H20</f>
        <v>51.8</v>
      </c>
      <c r="I18" s="33">
        <f aca="true" t="shared" si="1" ref="I18:I23">SUM(D18:H18)</f>
        <v>746.1480899999999</v>
      </c>
      <c r="N18" s="35"/>
    </row>
    <row r="19" spans="1:14" s="34" customFormat="1" ht="15.75">
      <c r="A19" s="181"/>
      <c r="B19" s="181"/>
      <c r="C19" s="32" t="s">
        <v>41</v>
      </c>
      <c r="D19" s="33"/>
      <c r="E19" s="33"/>
      <c r="F19" s="33"/>
      <c r="G19" s="33"/>
      <c r="H19" s="33"/>
      <c r="I19" s="33">
        <f t="shared" si="1"/>
        <v>0</v>
      </c>
      <c r="N19" s="35"/>
    </row>
    <row r="20" spans="1:14" s="34" customFormat="1" ht="31.5">
      <c r="A20" s="181"/>
      <c r="B20" s="181"/>
      <c r="C20" s="29" t="s">
        <v>42</v>
      </c>
      <c r="D20" s="33">
        <f>ПП2!J28</f>
        <v>82.226</v>
      </c>
      <c r="E20" s="33">
        <f>ПП2!K12+ПП2!K25+ПП2!K26+ПП2!K27</f>
        <v>117.98608999999999</v>
      </c>
      <c r="F20" s="33">
        <f>ПП2!L28</f>
        <v>112.5</v>
      </c>
      <c r="G20" s="33">
        <f>ПП2!M28</f>
        <v>50.2</v>
      </c>
      <c r="H20" s="33">
        <f>ПП2!N8</f>
        <v>51.8</v>
      </c>
      <c r="I20" s="33">
        <f t="shared" si="1"/>
        <v>414.71209</v>
      </c>
      <c r="N20" s="35"/>
    </row>
    <row r="21" spans="1:14" s="34" customFormat="1" ht="17.25" customHeight="1">
      <c r="A21" s="181"/>
      <c r="B21" s="181"/>
      <c r="C21" s="30" t="s">
        <v>43</v>
      </c>
      <c r="D21" s="33">
        <v>0</v>
      </c>
      <c r="E21" s="33">
        <v>0</v>
      </c>
      <c r="F21" s="33">
        <v>0</v>
      </c>
      <c r="G21" s="33">
        <v>0</v>
      </c>
      <c r="H21" s="33"/>
      <c r="I21" s="33">
        <f t="shared" si="1"/>
        <v>0</v>
      </c>
      <c r="N21" s="35"/>
    </row>
    <row r="22" spans="1:14" s="34" customFormat="1" ht="21.75" customHeight="1">
      <c r="A22" s="181"/>
      <c r="B22" s="181"/>
      <c r="C22" s="30" t="s">
        <v>44</v>
      </c>
      <c r="D22" s="33">
        <v>0</v>
      </c>
      <c r="E22" s="33">
        <f>ПП2!K10+ПП2!K11</f>
        <v>331.436</v>
      </c>
      <c r="F22" s="33">
        <v>0</v>
      </c>
      <c r="G22" s="33">
        <v>0</v>
      </c>
      <c r="H22" s="33"/>
      <c r="I22" s="33">
        <f t="shared" si="1"/>
        <v>331.436</v>
      </c>
      <c r="N22" s="35"/>
    </row>
    <row r="23" spans="1:14" s="34" customFormat="1" ht="15.75">
      <c r="A23" s="181"/>
      <c r="B23" s="181"/>
      <c r="C23" s="30" t="s">
        <v>45</v>
      </c>
      <c r="D23" s="33"/>
      <c r="E23" s="33"/>
      <c r="F23" s="33"/>
      <c r="G23" s="33"/>
      <c r="H23" s="33"/>
      <c r="I23" s="33">
        <f t="shared" si="1"/>
        <v>0</v>
      </c>
      <c r="N23" s="35"/>
    </row>
    <row r="24" spans="1:14" s="34" customFormat="1" ht="12.75" customHeight="1" hidden="1">
      <c r="A24" s="181" t="s">
        <v>27</v>
      </c>
      <c r="B24" s="181" t="s">
        <v>28</v>
      </c>
      <c r="C24" s="32" t="s">
        <v>40</v>
      </c>
      <c r="D24" s="128">
        <f>D26</f>
        <v>1</v>
      </c>
      <c r="E24" s="128">
        <f>E26</f>
        <v>0.7</v>
      </c>
      <c r="F24" s="128">
        <f>F26</f>
        <v>1</v>
      </c>
      <c r="G24" s="128"/>
      <c r="H24" s="128"/>
      <c r="I24" s="128">
        <f>I26</f>
        <v>4.7</v>
      </c>
      <c r="N24" s="35"/>
    </row>
    <row r="25" spans="1:14" s="34" customFormat="1" ht="15.75" hidden="1">
      <c r="A25" s="181"/>
      <c r="B25" s="181"/>
      <c r="C25" s="32" t="s">
        <v>41</v>
      </c>
      <c r="D25" s="128"/>
      <c r="E25" s="128"/>
      <c r="F25" s="128"/>
      <c r="G25" s="128"/>
      <c r="H25" s="128"/>
      <c r="I25" s="128"/>
      <c r="N25" s="35"/>
    </row>
    <row r="26" spans="1:14" s="34" customFormat="1" ht="31.5" hidden="1">
      <c r="A26" s="181"/>
      <c r="B26" s="181"/>
      <c r="C26" s="29" t="s">
        <v>42</v>
      </c>
      <c r="D26" s="128">
        <f>ПП2_2!J22</f>
        <v>1</v>
      </c>
      <c r="E26" s="128">
        <f>ПП2_2!K22</f>
        <v>0.7</v>
      </c>
      <c r="F26" s="128">
        <f>ПП2_2!L22</f>
        <v>1</v>
      </c>
      <c r="G26" s="128"/>
      <c r="H26" s="128"/>
      <c r="I26" s="128">
        <f>ПП2_2!O22</f>
        <v>4.7</v>
      </c>
      <c r="N26" s="35"/>
    </row>
    <row r="27" spans="1:14" s="34" customFormat="1" ht="15.75" hidden="1">
      <c r="A27" s="181"/>
      <c r="B27" s="181"/>
      <c r="C27" s="30" t="s">
        <v>43</v>
      </c>
      <c r="D27" s="128">
        <v>0</v>
      </c>
      <c r="E27" s="128">
        <v>0</v>
      </c>
      <c r="F27" s="128">
        <v>0</v>
      </c>
      <c r="G27" s="128"/>
      <c r="H27" s="128"/>
      <c r="I27" s="128">
        <f>SUM(D27:F27)</f>
        <v>0</v>
      </c>
      <c r="N27" s="35"/>
    </row>
    <row r="28" spans="1:14" s="34" customFormat="1" ht="15.75" hidden="1">
      <c r="A28" s="181"/>
      <c r="B28" s="181"/>
      <c r="C28" s="30" t="s">
        <v>44</v>
      </c>
      <c r="D28" s="128">
        <v>0</v>
      </c>
      <c r="E28" s="128">
        <v>0</v>
      </c>
      <c r="F28" s="128">
        <v>0</v>
      </c>
      <c r="G28" s="128"/>
      <c r="H28" s="128"/>
      <c r="I28" s="128">
        <f>SUM(D28:F28)</f>
        <v>0</v>
      </c>
      <c r="N28" s="35"/>
    </row>
    <row r="29" spans="1:14" s="34" customFormat="1" ht="15.75" hidden="1">
      <c r="A29" s="181"/>
      <c r="B29" s="181"/>
      <c r="C29" s="30" t="s">
        <v>45</v>
      </c>
      <c r="D29" s="128"/>
      <c r="E29" s="128"/>
      <c r="F29" s="128"/>
      <c r="G29" s="128"/>
      <c r="H29" s="128"/>
      <c r="I29" s="128">
        <f>SUM(D29:F29)</f>
        <v>0</v>
      </c>
      <c r="N29" s="35"/>
    </row>
    <row r="31" spans="1:11" ht="23.25" customHeight="1">
      <c r="A31" s="179" t="s">
        <v>29</v>
      </c>
      <c r="B31" s="179"/>
      <c r="C31" s="179"/>
      <c r="D31" s="179"/>
      <c r="E31" s="17"/>
      <c r="F31" s="179" t="s">
        <v>163</v>
      </c>
      <c r="G31" s="179"/>
      <c r="H31" s="179"/>
      <c r="I31" s="179"/>
      <c r="J31" s="180" t="s">
        <v>46</v>
      </c>
      <c r="K31" s="180"/>
    </row>
  </sheetData>
  <sheetProtection selectLockedCells="1" selectUnlockedCells="1"/>
  <mergeCells count="17">
    <mergeCell ref="D1:I1"/>
    <mergeCell ref="A2:I2"/>
    <mergeCell ref="A4:A5"/>
    <mergeCell ref="B4:B5"/>
    <mergeCell ref="C4:C5"/>
    <mergeCell ref="D4:I4"/>
    <mergeCell ref="A6:A11"/>
    <mergeCell ref="B6:B11"/>
    <mergeCell ref="A12:A17"/>
    <mergeCell ref="B12:B17"/>
    <mergeCell ref="A31:D31"/>
    <mergeCell ref="F31:I31"/>
    <mergeCell ref="J31:K31"/>
    <mergeCell ref="A18:A23"/>
    <mergeCell ref="B18:B23"/>
    <mergeCell ref="A24:A29"/>
    <mergeCell ref="B24:B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SheetLayoutView="77" workbookViewId="0" topLeftCell="A1">
      <selection activeCell="A2" sqref="A2:I2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8" width="16.125" style="21" customWidth="1"/>
    <col min="9" max="9" width="16.875" style="21" customWidth="1"/>
    <col min="10" max="13" width="0" style="21" hidden="1" customWidth="1"/>
    <col min="14" max="14" width="20.25390625" style="22" customWidth="1"/>
    <col min="15" max="15" width="15.625" style="21" customWidth="1"/>
    <col min="16" max="16" width="16.25390625" style="21" customWidth="1"/>
    <col min="17" max="16384" width="9.125" style="21" customWidth="1"/>
  </cols>
  <sheetData>
    <row r="1" spans="1:9" ht="95.25" customHeight="1">
      <c r="A1" s="23"/>
      <c r="B1" s="23"/>
      <c r="C1" s="23"/>
      <c r="D1" s="176" t="s">
        <v>171</v>
      </c>
      <c r="E1" s="176"/>
      <c r="F1" s="176"/>
      <c r="G1" s="176"/>
      <c r="H1" s="176"/>
      <c r="I1" s="176"/>
    </row>
    <row r="2" spans="1:9" ht="60.75" customHeight="1">
      <c r="A2" s="184" t="s">
        <v>139</v>
      </c>
      <c r="B2" s="184"/>
      <c r="C2" s="184"/>
      <c r="D2" s="184"/>
      <c r="E2" s="184"/>
      <c r="F2" s="184"/>
      <c r="G2" s="184"/>
      <c r="H2" s="184"/>
      <c r="I2" s="184"/>
    </row>
    <row r="3" spans="1:9" ht="15.75">
      <c r="A3" s="23"/>
      <c r="B3" s="23"/>
      <c r="C3" s="23"/>
      <c r="D3" s="23"/>
      <c r="E3" s="23"/>
      <c r="F3" s="23"/>
      <c r="G3" s="23"/>
      <c r="H3" s="23"/>
      <c r="I3" s="23"/>
    </row>
    <row r="4" spans="1:9" ht="24.75" customHeight="1">
      <c r="A4" s="185" t="s">
        <v>35</v>
      </c>
      <c r="B4" s="185" t="s">
        <v>36</v>
      </c>
      <c r="C4" s="185" t="s">
        <v>37</v>
      </c>
      <c r="D4" s="185" t="s">
        <v>38</v>
      </c>
      <c r="E4" s="185"/>
      <c r="F4" s="185"/>
      <c r="G4" s="185"/>
      <c r="H4" s="185"/>
      <c r="I4" s="185"/>
    </row>
    <row r="5" spans="1:9" ht="57.75" customHeight="1">
      <c r="A5" s="185"/>
      <c r="B5" s="185"/>
      <c r="C5" s="185"/>
      <c r="D5" s="25" t="s">
        <v>9</v>
      </c>
      <c r="E5" s="25" t="s">
        <v>10</v>
      </c>
      <c r="F5" s="25" t="s">
        <v>11</v>
      </c>
      <c r="G5" s="25" t="s">
        <v>142</v>
      </c>
      <c r="H5" s="25" t="s">
        <v>161</v>
      </c>
      <c r="I5" s="25" t="s">
        <v>148</v>
      </c>
    </row>
    <row r="6" spans="1:14" ht="12.75" customHeight="1" hidden="1">
      <c r="A6" s="182" t="s">
        <v>13</v>
      </c>
      <c r="B6" s="182" t="s">
        <v>39</v>
      </c>
      <c r="C6" s="27" t="s">
        <v>40</v>
      </c>
      <c r="D6" s="127">
        <f>D12+D18+D24</f>
        <v>162.17118</v>
      </c>
      <c r="E6" s="127">
        <f>E12+E18+E24</f>
        <v>526.30501</v>
      </c>
      <c r="F6" s="127">
        <f>F12+F18+F24</f>
        <v>180.7</v>
      </c>
      <c r="G6" s="127"/>
      <c r="H6" s="127"/>
      <c r="I6" s="127">
        <f>I12+I18+I24</f>
        <v>871.1761899999999</v>
      </c>
      <c r="N6" s="28"/>
    </row>
    <row r="7" spans="1:9" ht="15.75" hidden="1">
      <c r="A7" s="182"/>
      <c r="B7" s="182"/>
      <c r="C7" s="27" t="s">
        <v>41</v>
      </c>
      <c r="D7" s="127"/>
      <c r="E7" s="127"/>
      <c r="F7" s="127"/>
      <c r="G7" s="127"/>
      <c r="H7" s="127"/>
      <c r="I7" s="127"/>
    </row>
    <row r="8" spans="1:9" ht="31.5" hidden="1">
      <c r="A8" s="182"/>
      <c r="B8" s="182"/>
      <c r="C8" s="29" t="s">
        <v>42</v>
      </c>
      <c r="D8" s="127">
        <f>D14+D20+D26</f>
        <v>162.17118</v>
      </c>
      <c r="E8" s="127">
        <f>E14+E20+E26</f>
        <v>526.30501</v>
      </c>
      <c r="F8" s="127">
        <f>F14+F20+F26</f>
        <v>180.7</v>
      </c>
      <c r="G8" s="127"/>
      <c r="H8" s="127"/>
      <c r="I8" s="127">
        <f>I14+I20+I26</f>
        <v>1107.57619</v>
      </c>
    </row>
    <row r="9" spans="1:9" ht="15.75" hidden="1" outlineLevel="1">
      <c r="A9" s="182"/>
      <c r="B9" s="182"/>
      <c r="C9" s="30" t="s">
        <v>43</v>
      </c>
      <c r="D9" s="127">
        <f aca="true" t="shared" si="0" ref="D9:I11">D15</f>
        <v>0</v>
      </c>
      <c r="E9" s="127">
        <f t="shared" si="0"/>
        <v>0</v>
      </c>
      <c r="F9" s="127">
        <f t="shared" si="0"/>
        <v>0</v>
      </c>
      <c r="G9" s="127"/>
      <c r="H9" s="127"/>
      <c r="I9" s="127">
        <f t="shared" si="0"/>
        <v>0</v>
      </c>
    </row>
    <row r="10" spans="1:12" ht="15.75" hidden="1" outlineLevel="1">
      <c r="A10" s="182"/>
      <c r="B10" s="182"/>
      <c r="C10" s="30" t="s">
        <v>44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/>
      <c r="H10" s="127"/>
      <c r="I10" s="127">
        <f t="shared" si="0"/>
        <v>0</v>
      </c>
      <c r="J10" s="31"/>
      <c r="K10" s="31"/>
      <c r="L10" s="31"/>
    </row>
    <row r="11" spans="1:9" ht="15.75" hidden="1" outlineLevel="1">
      <c r="A11" s="182"/>
      <c r="B11" s="182"/>
      <c r="C11" s="30" t="s">
        <v>45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/>
      <c r="I11" s="127">
        <f t="shared" si="0"/>
        <v>0</v>
      </c>
    </row>
    <row r="12" spans="1:14" s="34" customFormat="1" ht="12.75" customHeight="1" hidden="1">
      <c r="A12" s="183" t="s">
        <v>21</v>
      </c>
      <c r="B12" s="183" t="s">
        <v>22</v>
      </c>
      <c r="C12" s="32" t="s">
        <v>40</v>
      </c>
      <c r="D12" s="128">
        <f>D14</f>
        <v>78.94518</v>
      </c>
      <c r="E12" s="128">
        <f>E14</f>
        <v>76.18292</v>
      </c>
      <c r="F12" s="128">
        <f>F14</f>
        <v>67.2</v>
      </c>
      <c r="G12" s="128"/>
      <c r="H12" s="128"/>
      <c r="I12" s="128">
        <f>SUM(D12:F12)</f>
        <v>222.3281</v>
      </c>
      <c r="N12" s="35"/>
    </row>
    <row r="13" spans="1:14" s="34" customFormat="1" ht="15.75" hidden="1">
      <c r="A13" s="183"/>
      <c r="B13" s="183"/>
      <c r="C13" s="32" t="s">
        <v>41</v>
      </c>
      <c r="D13" s="128"/>
      <c r="E13" s="128"/>
      <c r="F13" s="128"/>
      <c r="G13" s="128"/>
      <c r="H13" s="128"/>
      <c r="I13" s="128"/>
      <c r="N13" s="35"/>
    </row>
    <row r="14" spans="1:14" s="34" customFormat="1" ht="31.5" hidden="1">
      <c r="A14" s="183"/>
      <c r="B14" s="183"/>
      <c r="C14" s="29" t="s">
        <v>42</v>
      </c>
      <c r="D14" s="128">
        <f>ПП1!J19</f>
        <v>78.94518</v>
      </c>
      <c r="E14" s="128">
        <f>ПП1!K19</f>
        <v>76.18292</v>
      </c>
      <c r="F14" s="128">
        <f>ПП1!L19</f>
        <v>67.2</v>
      </c>
      <c r="G14" s="128"/>
      <c r="H14" s="128"/>
      <c r="I14" s="128">
        <f>ПП1!O19</f>
        <v>356.7281</v>
      </c>
      <c r="N14" s="35"/>
    </row>
    <row r="15" spans="1:14" s="34" customFormat="1" ht="15.75" hidden="1">
      <c r="A15" s="183"/>
      <c r="B15" s="183"/>
      <c r="C15" s="30" t="s">
        <v>43</v>
      </c>
      <c r="D15" s="128">
        <v>0</v>
      </c>
      <c r="E15" s="128">
        <v>0</v>
      </c>
      <c r="F15" s="128">
        <v>0</v>
      </c>
      <c r="G15" s="128"/>
      <c r="H15" s="128"/>
      <c r="I15" s="128">
        <f>SUM(D15:F15)</f>
        <v>0</v>
      </c>
      <c r="N15" s="35"/>
    </row>
    <row r="16" spans="1:14" s="34" customFormat="1" ht="15.75" hidden="1">
      <c r="A16" s="183"/>
      <c r="B16" s="183"/>
      <c r="C16" s="30" t="s">
        <v>44</v>
      </c>
      <c r="D16" s="128">
        <v>0</v>
      </c>
      <c r="E16" s="128">
        <v>0</v>
      </c>
      <c r="F16" s="128">
        <v>0</v>
      </c>
      <c r="G16" s="128"/>
      <c r="H16" s="128"/>
      <c r="I16" s="128">
        <f>SUM(D16:F16)</f>
        <v>0</v>
      </c>
      <c r="N16" s="35"/>
    </row>
    <row r="17" spans="1:14" s="34" customFormat="1" ht="15.75" hidden="1">
      <c r="A17" s="183"/>
      <c r="B17" s="183"/>
      <c r="C17" s="30" t="s">
        <v>45</v>
      </c>
      <c r="D17" s="128"/>
      <c r="E17" s="128"/>
      <c r="F17" s="128"/>
      <c r="G17" s="128"/>
      <c r="H17" s="128"/>
      <c r="I17" s="128">
        <f>SUM(D17:F17)</f>
        <v>0</v>
      </c>
      <c r="N17" s="35"/>
    </row>
    <row r="18" spans="1:14" s="34" customFormat="1" ht="12.75" customHeight="1" hidden="1">
      <c r="A18" s="181" t="s">
        <v>24</v>
      </c>
      <c r="B18" s="181" t="s">
        <v>25</v>
      </c>
      <c r="C18" s="32" t="s">
        <v>40</v>
      </c>
      <c r="D18" s="128">
        <f>D20</f>
        <v>82.226</v>
      </c>
      <c r="E18" s="128">
        <f>E20</f>
        <v>449.42208999999997</v>
      </c>
      <c r="F18" s="128">
        <f>F20</f>
        <v>112.5</v>
      </c>
      <c r="G18" s="128"/>
      <c r="H18" s="128"/>
      <c r="I18" s="128">
        <f>SUM(D18:F18)</f>
        <v>644.1480899999999</v>
      </c>
      <c r="N18" s="35"/>
    </row>
    <row r="19" spans="1:14" s="34" customFormat="1" ht="15.75" hidden="1">
      <c r="A19" s="181"/>
      <c r="B19" s="181"/>
      <c r="C19" s="32" t="s">
        <v>41</v>
      </c>
      <c r="D19" s="128"/>
      <c r="E19" s="128"/>
      <c r="F19" s="128"/>
      <c r="G19" s="128"/>
      <c r="H19" s="128"/>
      <c r="I19" s="128"/>
      <c r="N19" s="35"/>
    </row>
    <row r="20" spans="1:14" s="34" customFormat="1" ht="31.5" hidden="1">
      <c r="A20" s="181"/>
      <c r="B20" s="181"/>
      <c r="C20" s="29" t="s">
        <v>42</v>
      </c>
      <c r="D20" s="128">
        <f>ПП2!J28</f>
        <v>82.226</v>
      </c>
      <c r="E20" s="128">
        <f>ПП2!K28</f>
        <v>449.42208999999997</v>
      </c>
      <c r="F20" s="128">
        <f>ПП2!L28</f>
        <v>112.5</v>
      </c>
      <c r="G20" s="128"/>
      <c r="H20" s="128"/>
      <c r="I20" s="128">
        <f>ПП2!O28</f>
        <v>746.1480899999999</v>
      </c>
      <c r="N20" s="35"/>
    </row>
    <row r="21" spans="1:14" s="34" customFormat="1" ht="12.75" customHeight="1" hidden="1">
      <c r="A21" s="181"/>
      <c r="B21" s="181"/>
      <c r="C21" s="30" t="s">
        <v>43</v>
      </c>
      <c r="D21" s="128">
        <v>0</v>
      </c>
      <c r="E21" s="128">
        <v>0</v>
      </c>
      <c r="F21" s="128">
        <v>0</v>
      </c>
      <c r="G21" s="128"/>
      <c r="H21" s="128"/>
      <c r="I21" s="128">
        <f>SUM(D21:F21)</f>
        <v>0</v>
      </c>
      <c r="N21" s="35"/>
    </row>
    <row r="22" spans="1:14" s="34" customFormat="1" ht="12.75" customHeight="1" hidden="1">
      <c r="A22" s="181"/>
      <c r="B22" s="181"/>
      <c r="C22" s="30" t="s">
        <v>44</v>
      </c>
      <c r="D22" s="128">
        <v>0</v>
      </c>
      <c r="E22" s="128">
        <v>0</v>
      </c>
      <c r="F22" s="128">
        <v>0</v>
      </c>
      <c r="G22" s="128"/>
      <c r="H22" s="128"/>
      <c r="I22" s="128">
        <f>SUM(D22:F22)</f>
        <v>0</v>
      </c>
      <c r="N22" s="35"/>
    </row>
    <row r="23" spans="1:14" s="34" customFormat="1" ht="15.75" hidden="1">
      <c r="A23" s="181"/>
      <c r="B23" s="181"/>
      <c r="C23" s="30" t="s">
        <v>45</v>
      </c>
      <c r="D23" s="128"/>
      <c r="E23" s="128"/>
      <c r="F23" s="128"/>
      <c r="G23" s="128"/>
      <c r="H23" s="128"/>
      <c r="I23" s="128">
        <f>SUM(D23:F23)</f>
        <v>0</v>
      </c>
      <c r="N23" s="35"/>
    </row>
    <row r="24" spans="1:14" s="34" customFormat="1" ht="14.25" customHeight="1">
      <c r="A24" s="181" t="s">
        <v>27</v>
      </c>
      <c r="B24" s="181" t="s">
        <v>28</v>
      </c>
      <c r="C24" s="32" t="s">
        <v>40</v>
      </c>
      <c r="D24" s="33">
        <f aca="true" t="shared" si="1" ref="D24:I24">D26</f>
        <v>1</v>
      </c>
      <c r="E24" s="33">
        <f t="shared" si="1"/>
        <v>0.7</v>
      </c>
      <c r="F24" s="33">
        <f t="shared" si="1"/>
        <v>1</v>
      </c>
      <c r="G24" s="33">
        <f t="shared" si="1"/>
        <v>1</v>
      </c>
      <c r="H24" s="33">
        <f t="shared" si="1"/>
        <v>1</v>
      </c>
      <c r="I24" s="33">
        <f t="shared" si="1"/>
        <v>4.7</v>
      </c>
      <c r="N24" s="35"/>
    </row>
    <row r="25" spans="1:14" s="34" customFormat="1" ht="15.75">
      <c r="A25" s="181"/>
      <c r="B25" s="181"/>
      <c r="C25" s="32" t="s">
        <v>41</v>
      </c>
      <c r="D25" s="33"/>
      <c r="E25" s="33"/>
      <c r="F25" s="33"/>
      <c r="G25" s="33"/>
      <c r="H25" s="33"/>
      <c r="I25" s="33"/>
      <c r="N25" s="35"/>
    </row>
    <row r="26" spans="1:14" s="34" customFormat="1" ht="31.5">
      <c r="A26" s="181"/>
      <c r="B26" s="181"/>
      <c r="C26" s="29" t="s">
        <v>42</v>
      </c>
      <c r="D26" s="33">
        <f>ПП2_2!J22</f>
        <v>1</v>
      </c>
      <c r="E26" s="33">
        <f>ПП2_2!K22</f>
        <v>0.7</v>
      </c>
      <c r="F26" s="33">
        <f>ПП2_2!L22</f>
        <v>1</v>
      </c>
      <c r="G26" s="33">
        <f>ПП2_2!M23</f>
        <v>1</v>
      </c>
      <c r="H26" s="33">
        <f>ПП2_2!N20</f>
        <v>1</v>
      </c>
      <c r="I26" s="33">
        <f>ПП2_2!O22</f>
        <v>4.7</v>
      </c>
      <c r="N26" s="35"/>
    </row>
    <row r="27" spans="1:14" s="34" customFormat="1" ht="15.75">
      <c r="A27" s="181"/>
      <c r="B27" s="181"/>
      <c r="C27" s="30" t="s">
        <v>43</v>
      </c>
      <c r="D27" s="33">
        <v>0</v>
      </c>
      <c r="E27" s="33">
        <v>0</v>
      </c>
      <c r="F27" s="33">
        <v>0</v>
      </c>
      <c r="G27" s="33">
        <v>0</v>
      </c>
      <c r="H27" s="33"/>
      <c r="I27" s="33">
        <f>SUM(D27:F27)</f>
        <v>0</v>
      </c>
      <c r="N27" s="35"/>
    </row>
    <row r="28" spans="1:14" s="34" customFormat="1" ht="15.75">
      <c r="A28" s="181"/>
      <c r="B28" s="181"/>
      <c r="C28" s="30" t="s">
        <v>44</v>
      </c>
      <c r="D28" s="33">
        <v>0</v>
      </c>
      <c r="E28" s="33">
        <v>0</v>
      </c>
      <c r="F28" s="33">
        <v>0</v>
      </c>
      <c r="G28" s="33">
        <v>0</v>
      </c>
      <c r="H28" s="33"/>
      <c r="I28" s="33">
        <f>SUM(D28:F28)</f>
        <v>0</v>
      </c>
      <c r="N28" s="35"/>
    </row>
    <row r="29" spans="1:14" s="34" customFormat="1" ht="15.75">
      <c r="A29" s="181"/>
      <c r="B29" s="181"/>
      <c r="C29" s="30" t="s">
        <v>45</v>
      </c>
      <c r="D29" s="128"/>
      <c r="E29" s="128"/>
      <c r="F29" s="128"/>
      <c r="G29" s="128"/>
      <c r="H29" s="128"/>
      <c r="I29" s="128">
        <f>SUM(D29:F29)</f>
        <v>0</v>
      </c>
      <c r="N29" s="35"/>
    </row>
    <row r="31" spans="1:11" ht="23.25" customHeight="1">
      <c r="A31" s="179" t="s">
        <v>29</v>
      </c>
      <c r="B31" s="179"/>
      <c r="C31" s="179"/>
      <c r="D31" s="179"/>
      <c r="E31" s="17"/>
      <c r="F31" s="179" t="s">
        <v>163</v>
      </c>
      <c r="G31" s="179"/>
      <c r="H31" s="179"/>
      <c r="I31" s="179"/>
      <c r="J31" s="180" t="s">
        <v>46</v>
      </c>
      <c r="K31" s="180"/>
    </row>
  </sheetData>
  <sheetProtection selectLockedCells="1" selectUnlockedCells="1"/>
  <mergeCells count="17">
    <mergeCell ref="D1:I1"/>
    <mergeCell ref="A2:I2"/>
    <mergeCell ref="A4:A5"/>
    <mergeCell ref="B4:B5"/>
    <mergeCell ref="C4:C5"/>
    <mergeCell ref="D4:I4"/>
    <mergeCell ref="A6:A11"/>
    <mergeCell ref="B6:B11"/>
    <mergeCell ref="A12:A17"/>
    <mergeCell ref="B12:B17"/>
    <mergeCell ref="A31:D31"/>
    <mergeCell ref="F31:I31"/>
    <mergeCell ref="J31:K31"/>
    <mergeCell ref="A18:A23"/>
    <mergeCell ref="B18:B23"/>
    <mergeCell ref="A24:A29"/>
    <mergeCell ref="B24:B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2015-12-27T08:33:16Z</cp:lastPrinted>
  <dcterms:modified xsi:type="dcterms:W3CDTF">2015-12-27T08:33:25Z</dcterms:modified>
  <cp:category/>
  <cp:version/>
  <cp:contentType/>
  <cp:contentStatus/>
</cp:coreProperties>
</file>