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1" activeTab="1"/>
  </bookViews>
  <sheets>
    <sheet name="ГПприл.4-объемы" sheetId="1" r:id="rId1"/>
    <sheet name="ГПприл5-объемыОценка" sheetId="2" r:id="rId2"/>
    <sheet name="ПП1" sheetId="3" r:id="rId3"/>
    <sheet name="ПП2" sheetId="4" r:id="rId4"/>
    <sheet name="Прил ПП 2" sheetId="5" r:id="rId5"/>
    <sheet name="Прил ПП1" sheetId="6" r:id="rId6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_xlnm._FilterDatabase" localSheetId="1" hidden="1">'ГПприл5-объемыОценка'!$A$6:$J$24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3_1">#REF!</definedName>
    <definedName name="Excel_BuiltIn_Print_Titles_3_1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'ГПприл.4-объемы'!$5:$6</definedName>
    <definedName name="_xlnm.Print_Titles" localSheetId="1">'ГПприл5-объемыОценка'!$5:$6</definedName>
    <definedName name="_xlnm.Print_Titles" localSheetId="2">'ПП1'!$5:$6</definedName>
    <definedName name="_xlnm.Print_Titles" localSheetId="3">'ПП2'!$5:$6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'ГПприл.4-объемы'!$A$1:$M$21</definedName>
    <definedName name="_xlnm.Print_Area" localSheetId="1">'ГПприл5-объемыОценка'!$A$1:$G$26</definedName>
    <definedName name="_xlnm.Print_Area" localSheetId="2">'ПП1'!$A$1:$N$21</definedName>
    <definedName name="_xlnm.Print_Area" localSheetId="3">'ПП2'!$A$1:$N$17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<sst xmlns="http://schemas.openxmlformats.org/spreadsheetml/2006/main" count="312" uniqueCount="109">
  <si>
    <r>
      <t xml:space="preserve">Приложение № 3 
</t>
    </r>
    <r>
      <rPr>
        <sz val="12"/>
        <color indexed="8"/>
        <rFont val=""/>
        <family val="1"/>
      </rPr>
      <t>к постановлению Администрации Детловского сельсовета от 07.08.2014 № 00-п</t>
    </r>
  </si>
  <si>
    <r>
      <t xml:space="preserve">Приложение № 4
к муниципальной программе 
</t>
    </r>
    <r>
      <rPr>
        <sz val="13"/>
        <color indexed="8"/>
        <rFont val="Times New Roman"/>
        <family val="1"/>
      </rP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и спорта на территории муниципального образования</t>
    </r>
    <r>
      <rPr>
        <sz val="12"/>
        <color indexed="8"/>
        <rFont val=""/>
        <family val="1"/>
      </rPr>
      <t xml:space="preserve"> етловский</t>
    </r>
    <r>
      <rPr>
        <sz val="12"/>
        <color indexed="8"/>
        <rFont val="Times New Roman"/>
        <family val="1"/>
      </rPr>
      <t xml:space="preserve"> сельсовет</t>
    </r>
    <r>
      <rPr>
        <sz val="13"/>
        <color indexed="8"/>
        <rFont val="Times New Roman"/>
        <family val="1"/>
      </rPr>
      <t>»</t>
    </r>
    <r>
      <rPr>
        <sz val="12"/>
        <color indexed="8"/>
        <rFont val="Times New Roman"/>
        <family val="1"/>
      </rPr>
      <t xml:space="preserve"> на 2014 - 2016 годы</t>
    </r>
  </si>
  <si>
    <r>
      <t>Информация о распределении планируемых расходов  
по отдельным мероприятиям программы, подпрограммам муниципальной программы «Развитие культуры и спорта на территории муниципального образования</t>
    </r>
    <r>
      <rPr>
        <b/>
        <sz val="12"/>
        <color indexed="8"/>
        <rFont val=""/>
        <family val="1"/>
      </rPr>
      <t xml:space="preserve"> Детловский</t>
    </r>
    <r>
      <rPr>
        <b/>
        <sz val="12"/>
        <color indexed="8"/>
        <rFont val="Times New Roman"/>
        <family val="1"/>
      </rPr>
      <t xml:space="preserve"> сельсовет» на 2014 - 2016 годы</t>
    </r>
  </si>
  <si>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</si>
  <si>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</si>
  <si>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</si>
  <si>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</si>
  <si>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</si>
  <si>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</si>
  <si>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</si>
  <si>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</si>
  <si>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</si>
  <si>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</si>
  <si>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</si>
  <si>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</si>
  <si>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</si>
  <si>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</si>
  <si>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на территории муниципального образования</t>
    </r>
    <r>
      <rPr>
        <sz val="12"/>
        <color indexed="8"/>
        <rFont val=""/>
        <family val="1"/>
      </rPr>
      <t xml:space="preserve"> етловский</t>
    </r>
    <r>
      <rPr>
        <sz val="12"/>
        <color indexed="8"/>
        <rFont val="Times New Roman"/>
        <family val="1"/>
      </rPr>
      <t xml:space="preserve"> сельсовет</t>
    </r>
    <r>
      <rPr>
        <sz val="13"/>
        <color indexed="8"/>
        <rFont val="Times New Roman"/>
        <family val="1"/>
      </rPr>
      <t>»</t>
    </r>
    <r>
      <rPr>
        <sz val="12"/>
        <color indexed="8"/>
        <rFont val="Times New Roman"/>
        <family val="1"/>
      </rPr>
      <t xml:space="preserve"> на 2014 - 2016 годы</t>
    </r>
  </si>
  <si>
    <t>всего расходные обязательства по программе</t>
  </si>
  <si>
    <t>Х</t>
  </si>
  <si>
    <t>в том числе по ГРБС: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</si>
  <si>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Детловский сельсовет</t>
    </r>
  </si>
  <si>
    <t>810</t>
  </si>
  <si>
    <t>Подпрограмма 1</t>
  </si>
  <si>
    <t>«Поддержка искусства и народного творчества»</t>
  </si>
  <si>
    <t>всего расходные обязательства по подпрограмме</t>
  </si>
  <si>
    <t>Краевой бюджет</t>
  </si>
  <si>
    <t>Районный бюджет</t>
  </si>
  <si>
    <t>Подпрограмма 2</t>
  </si>
  <si>
    <t xml:space="preserve">Развитие физической культуры и спорта 
</t>
  </si>
  <si>
    <t xml:space="preserve">всего расходные обязательства </t>
  </si>
  <si>
    <t>Глава администрации Детловского сельсовсета</t>
  </si>
  <si>
    <t>Н.А.Никулин</t>
  </si>
  <si>
    <t>Первый заместитель министра культуры  Красноярского края</t>
  </si>
  <si>
    <t>Т.В. Веселина</t>
  </si>
  <si>
    <r>
      <t xml:space="preserve">Приложение № 5
к муниципальной программе 
</t>
    </r>
    <r>
      <rPr>
        <sz val="13"/>
        <color indexed="8"/>
        <rFont val="Times New Roman"/>
        <family val="1"/>
      </rP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и спорта на территории муниципального образования</t>
    </r>
    <r>
      <rPr>
        <sz val="12"/>
        <color indexed="8"/>
        <rFont val=""/>
        <family val="1"/>
      </rPr>
      <t xml:space="preserve"> етловский</t>
    </r>
    <r>
      <rPr>
        <sz val="12"/>
        <color indexed="8"/>
        <rFont val="Times New Roman"/>
        <family val="1"/>
      </rPr>
      <t xml:space="preserve"> сельсовет</t>
    </r>
    <r>
      <rPr>
        <sz val="13"/>
        <color indexed="8"/>
        <rFont val="Times New Roman"/>
        <family val="1"/>
      </rPr>
      <t>»</t>
    </r>
    <r>
      <rPr>
        <sz val="12"/>
        <color indexed="8"/>
        <rFont val="Times New Roman"/>
        <family val="1"/>
      </rPr>
      <t xml:space="preserve"> на 2014 - 2016 годы</t>
    </r>
  </si>
  <si>
    <r>
      <t xml:space="preserve">Информация о ресурсном обеспечении и прогнозной оценке расходов на реализацию целей 
муниципальной программы </t>
    </r>
    <r>
      <rPr>
        <b/>
        <sz val="13"/>
        <color indexed="8"/>
        <rFont val="Times New Roman"/>
        <family val="1"/>
      </rPr>
      <t xml:space="preserve">«Развитие </t>
    </r>
    <r>
      <rPr>
        <b/>
        <sz val="12"/>
        <color indexed="8"/>
        <rFont val=""/>
        <family val="1"/>
      </rPr>
      <t xml:space="preserve"> </t>
    </r>
    <r>
      <rPr>
        <b/>
        <sz val="12"/>
        <color indexed="8"/>
        <rFont val="Times New Roman"/>
        <family val="1"/>
      </rPr>
      <t>культуры и спорта на территории муниципального образования</t>
    </r>
    <r>
      <rPr>
        <b/>
        <sz val="12"/>
        <color indexed="8"/>
        <rFont val=""/>
        <family val="1"/>
      </rPr>
      <t xml:space="preserve"> етловский</t>
    </r>
    <r>
      <rPr>
        <b/>
        <sz val="12"/>
        <color indexed="8"/>
        <rFont val="Times New Roman"/>
        <family val="1"/>
      </rPr>
      <t xml:space="preserve"> сельсовет</t>
    </r>
    <r>
      <rPr>
        <b/>
        <sz val="13"/>
        <color indexed="8"/>
        <rFont val="Times New Roman"/>
        <family val="1"/>
      </rPr>
      <t>»</t>
    </r>
    <r>
      <rPr>
        <b/>
        <sz val="12"/>
        <color indexed="8"/>
        <rFont val="Times New Roman"/>
        <family val="1"/>
      </rPr>
      <t xml:space="preserve"> на 2014 - 2016 годы с учетом источников финансирования, в том числе средств федерального, краевого и районного бюджета </t>
    </r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</si>
  <si>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</si>
  <si>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</si>
  <si>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</si>
  <si>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</si>
  <si>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</si>
  <si>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</si>
  <si>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Детловский сельсовет</t>
    </r>
  </si>
  <si>
    <t>федеральный бюджет</t>
  </si>
  <si>
    <t>краевой бюджет</t>
  </si>
  <si>
    <t>районный бюджет</t>
  </si>
  <si>
    <t xml:space="preserve">Т.В. Веселина </t>
  </si>
  <si>
    <r>
      <t xml:space="preserve">Приложение № 1 
</t>
    </r>
    <r>
      <rPr>
        <sz val="12"/>
        <color indexed="8"/>
        <rFont val=""/>
        <family val="1"/>
      </rPr>
      <t>к постановлению Администрации Детловского сельсовета от 07.08.2014 № 00-п</t>
    </r>
  </si>
  <si>
    <r>
      <t xml:space="preserve">Приложение № 2 
</t>
    </r>
    <r>
      <rPr>
        <sz val="12"/>
        <color indexed="8"/>
        <rFont val=""/>
        <family val="1"/>
      </rPr>
      <t xml:space="preserve">к подпрограмме </t>
    </r>
    <r>
      <rPr>
        <sz val="12"/>
        <color indexed="8"/>
        <rFont val="Times New Roman"/>
        <family val="1"/>
      </rPr>
      <t>«Поддержка искусства и народного творчества»</t>
    </r>
    <r>
      <rPr>
        <sz val="12"/>
        <color indexed="8"/>
        <rFont val=""/>
        <family val="1"/>
      </rPr>
      <t xml:space="preserve">, реализуемая в рамках муниципальной программы  </t>
    </r>
    <r>
      <rPr>
        <sz val="12"/>
        <color indexed="8"/>
        <rFont val="Times New Roman"/>
        <family val="1"/>
      </rP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 и спорта на территории муниципального образования</t>
    </r>
    <r>
      <rPr>
        <sz val="12"/>
        <color indexed="8"/>
        <rFont val=""/>
        <family val="1"/>
      </rPr>
      <t xml:space="preserve"> Детловский</t>
    </r>
    <r>
      <rPr>
        <sz val="12"/>
        <color indexed="8"/>
        <rFont val="Times New Roman"/>
        <family val="1"/>
      </rPr>
      <t xml:space="preserve"> сельсовет» на 2014 - 2016 годы</t>
    </r>
  </si>
  <si>
    <r>
      <t>Перечень мероприятий подпрограммы «</t>
    </r>
    <r>
      <rPr>
        <b/>
        <sz val="12"/>
        <rFont val="Times New Roman"/>
        <family val="1"/>
      </rPr>
      <t>Поддержка искусства и народного творчества</t>
    </r>
    <r>
      <rPr>
        <b/>
        <sz val="12"/>
        <color indexed="8"/>
        <rFont val=""/>
        <family val="1"/>
      </rPr>
      <t xml:space="preserve">» </t>
    </r>
    <r>
      <rPr>
        <b/>
        <sz val="12"/>
        <color indexed="8"/>
        <rFont val="Times New Roman"/>
        <family val="1"/>
      </rPr>
      <t>с указанием объема средств на их реализацию и ожидаемых результатов</t>
    </r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</si>
  <si>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</si>
  <si>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</si>
  <si>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</si>
  <si>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</si>
  <si>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</si>
  <si>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Итого на 
2014 -2016 годы</t>
  </si>
  <si>
    <r>
      <t xml:space="preserve">Цель. </t>
    </r>
    <r>
      <rPr>
        <b/>
        <sz val="14"/>
        <rFont val="Times New Roman"/>
        <family val="1"/>
      </rPr>
      <t>Создание условий для дальнейшего развития народного творчества и культурно-досуговой деятельности</t>
    </r>
  </si>
  <si>
    <t>Итого  по задаче 1</t>
  </si>
  <si>
    <t>1</t>
  </si>
  <si>
    <t>Задача 1. Обеспечение  равных возможностей для доступа к культурным ценностям и услугам всем жителям муниципального образования Детловский сельсовет  и создание условий для свободы творчества, культурного развития личности и общества</t>
  </si>
  <si>
    <t>1.1.</t>
  </si>
  <si>
    <t xml:space="preserve">Количество культурно-досуговых мероприятий, проводимых учреждением культуры </t>
  </si>
  <si>
    <t>Бюджет муниципального образования  Детловский сельсовет</t>
  </si>
  <si>
    <t>0801</t>
  </si>
  <si>
    <t>02</t>
  </si>
  <si>
    <t>8062</t>
  </si>
  <si>
    <t>121</t>
  </si>
  <si>
    <t>Количество мероприятий увеличится к 2016 году на 3 ед.</t>
  </si>
  <si>
    <t>1021</t>
  </si>
  <si>
    <t>8079</t>
  </si>
  <si>
    <t>244</t>
  </si>
  <si>
    <t>1.2.</t>
  </si>
  <si>
    <t>Количествоклубных формирований клубном учреждении</t>
  </si>
  <si>
    <t>Количество формирований увеличится к 2016 году на 1 ед.</t>
  </si>
  <si>
    <t>1.3.</t>
  </si>
  <si>
    <t>Количество участников клубных формирований</t>
  </si>
  <si>
    <t>Количество участников увеличится к 2016 году на 10 чел.</t>
  </si>
  <si>
    <t>Итого  по задаче 2</t>
  </si>
  <si>
    <t>2</t>
  </si>
  <si>
    <t>Задача 2. Повышение уровня удовлетворения социальных и духовных потребностей, увеличение числа платных услуг, предоставляемых населению, и количества массовых мероприятий.</t>
  </si>
  <si>
    <t>2.1.</t>
  </si>
  <si>
    <t>Количество мероприятий увеличится к 2016 году на 20 ед.</t>
  </si>
  <si>
    <t>2.2</t>
  </si>
  <si>
    <t>Количество посещений культурно-досуговых мероприятий</t>
  </si>
  <si>
    <t>Количество посетителей к 2016 году на 30 чел.</t>
  </si>
  <si>
    <t>Итого по программе</t>
  </si>
  <si>
    <r>
      <t xml:space="preserve">Приложение № 2 
</t>
    </r>
    <r>
      <rPr>
        <sz val="12"/>
        <color indexed="8"/>
        <rFont val=""/>
        <family val="1"/>
      </rPr>
      <t xml:space="preserve">к подпрограмме </t>
    </r>
    <r>
      <rPr>
        <sz val="12"/>
        <color indexed="8"/>
        <rFont val="Times New Roman"/>
        <family val="1"/>
      </rPr>
      <t>«Развитие физической культуры и спорта»</t>
    </r>
    <r>
      <rPr>
        <sz val="12"/>
        <color indexed="8"/>
        <rFont val=""/>
        <family val="1"/>
      </rPr>
      <t xml:space="preserve">, реализуемая в рамках муниципальной программы  </t>
    </r>
    <r>
      <rPr>
        <sz val="12"/>
        <color indexed="8"/>
        <rFont val="Times New Roman"/>
        <family val="1"/>
      </rP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и спорта  на территории муниципального образования</t>
    </r>
    <r>
      <rPr>
        <sz val="12"/>
        <color indexed="8"/>
        <rFont val=""/>
        <family val="1"/>
      </rPr>
      <t xml:space="preserve"> Детловский</t>
    </r>
    <r>
      <rPr>
        <sz val="12"/>
        <color indexed="8"/>
        <rFont val="Times New Roman"/>
        <family val="1"/>
      </rPr>
      <t xml:space="preserve"> сельсовет» на 2014 - 2016 годы</t>
    </r>
  </si>
  <si>
    <r>
      <t>Перечень мероприятий подпрограммы «</t>
    </r>
    <r>
      <rPr>
        <b/>
        <sz val="12"/>
        <rFont val="Times New Roman"/>
        <family val="1"/>
      </rPr>
      <t>Развитие физической культуры и спорта</t>
    </r>
    <r>
      <rPr>
        <b/>
        <sz val="12"/>
        <color indexed="8"/>
        <rFont val=""/>
        <family val="1"/>
      </rPr>
      <t xml:space="preserve">» </t>
    </r>
    <r>
      <rPr>
        <b/>
        <sz val="12"/>
        <color indexed="8"/>
        <rFont val="Times New Roman"/>
        <family val="1"/>
      </rPr>
      <t>с указанием объема средств на их реализацию и ожидаемых результатов</t>
    </r>
  </si>
  <si>
    <t>№
п/п</t>
  </si>
  <si>
    <t>Итого на 2014 -2016 годы</t>
  </si>
  <si>
    <r>
      <t>Цель.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Ф</t>
    </r>
    <r>
      <rPr>
        <b/>
        <sz val="14"/>
        <rFont val="Times New Roman"/>
        <family val="1"/>
      </rPr>
      <t>ормирование сознательного отношения у населения  к ценностям физической культуры.</t>
    </r>
  </si>
  <si>
    <t>Задача 1. Понимание социальной роли физической культуры в развитии личности.</t>
  </si>
  <si>
    <t xml:space="preserve"> </t>
  </si>
  <si>
    <t>1105</t>
  </si>
  <si>
    <t>8081</t>
  </si>
  <si>
    <t>Участие в в соревнования, спортивно-массовых мероприятиях  районного и внутрипоселенческого уровня  с целью понимания роли
физической культуры в развитии личности</t>
  </si>
  <si>
    <t>Задача 2. Формирование мотивационно - ценностного отношения к физической культуре, установка на здоровый стиль жизни, физическое самосовершенствование и самовоспитание, потребности в регулярных занятиях физическими упражнениями и спортом.</t>
  </si>
  <si>
    <t>Приобретение спортивного инвентаря, материально-техническое обеспечение</t>
  </si>
  <si>
    <t>Бюджет муниципального образования  Кочергинский сельсовет</t>
  </si>
  <si>
    <t>820</t>
  </si>
  <si>
    <r>
      <t>Улучшение  материально-технического оснащения  увеличение количества участников занимающихся физической культурой – 3 ед.</t>
    </r>
    <r>
      <rPr>
        <sz val="12"/>
        <rFont val="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</si>
  <si>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Итого по подпрограмме</t>
  </si>
  <si>
    <r>
      <t xml:space="preserve">Приложение № 3
к подпрограмме «Развитие физической культуры и спорта» в рамках реализации муниципальной программы 
</t>
    </r>
    <r>
      <rPr>
        <sz val="13"/>
        <color indexed="8"/>
        <rFont val="Times New Roman"/>
        <family val="1"/>
      </rP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спорта на территории муниципального образования</t>
    </r>
    <r>
      <rPr>
        <sz val="12"/>
        <color indexed="8"/>
        <rFont val=""/>
        <family val="1"/>
      </rPr>
      <t xml:space="preserve"> Детловский</t>
    </r>
    <r>
      <rPr>
        <sz val="12"/>
        <color indexed="8"/>
        <rFont val="Times New Roman"/>
        <family val="1"/>
      </rPr>
      <t xml:space="preserve"> сельсовет</t>
    </r>
    <r>
      <rPr>
        <sz val="13"/>
        <color indexed="8"/>
        <rFont val="Times New Roman"/>
        <family val="1"/>
      </rPr>
      <t>»</t>
    </r>
    <r>
      <rPr>
        <sz val="12"/>
        <color indexed="8"/>
        <rFont val="Times New Roman"/>
        <family val="1"/>
      </rPr>
      <t xml:space="preserve"> на 2014 - 2016 годы</t>
    </r>
  </si>
  <si>
    <r>
      <t xml:space="preserve">Информация о ресурсном обеспечении и прогнозной оценке расходов на реализацию целей 
подпрограммы </t>
    </r>
    <r>
      <rPr>
        <b/>
        <sz val="13"/>
        <color indexed="8"/>
        <rFont val="Times New Roman"/>
        <family val="1"/>
      </rPr>
      <t xml:space="preserve">«Развитие </t>
    </r>
    <r>
      <rPr>
        <b/>
        <sz val="12"/>
        <color indexed="8"/>
        <rFont val="Times New Roman"/>
        <family val="1"/>
      </rPr>
      <t>физической культуры и спорта</t>
    </r>
    <r>
      <rPr>
        <b/>
        <sz val="13"/>
        <color indexed="8"/>
        <rFont val="Times New Roman"/>
        <family val="1"/>
      </rPr>
      <t>»</t>
    </r>
    <r>
      <rPr>
        <b/>
        <sz val="12"/>
        <color indexed="8"/>
        <rFont val="Times New Roman"/>
        <family val="1"/>
      </rPr>
      <t xml:space="preserve"> на 2014 - 2016 годы с учетом источников финансирования, в том числе средств федерального, краевого и районного бюджета </t>
    </r>
  </si>
  <si>
    <r>
      <t xml:space="preserve">Приложение № 2 
</t>
    </r>
    <r>
      <rPr>
        <sz val="12"/>
        <color indexed="8"/>
        <rFont val=""/>
        <family val="1"/>
      </rPr>
      <t>к постановлению Администрации Детловского сельсовета от 07.08.2014 № 00-п</t>
    </r>
  </si>
  <si>
    <r>
      <t xml:space="preserve">Приложение №3
к подпрограмме «Поддержка искусства и народного творчества» в рамках реализации муниципальной программы 
</t>
    </r>
    <r>
      <rPr>
        <sz val="13"/>
        <color indexed="8"/>
        <rFont val="Times New Roman"/>
        <family val="1"/>
      </rPr>
      <t xml:space="preserve">«Развитие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культуры спорта на территории муниципального образования</t>
    </r>
    <r>
      <rPr>
        <sz val="12"/>
        <color indexed="8"/>
        <rFont val=""/>
        <family val="1"/>
      </rPr>
      <t xml:space="preserve"> Детловский</t>
    </r>
    <r>
      <rPr>
        <sz val="12"/>
        <color indexed="8"/>
        <rFont val="Times New Roman"/>
        <family val="1"/>
      </rPr>
      <t xml:space="preserve"> сельсовет</t>
    </r>
    <r>
      <rPr>
        <sz val="13"/>
        <color indexed="8"/>
        <rFont val="Times New Roman"/>
        <family val="1"/>
      </rPr>
      <t>»</t>
    </r>
    <r>
      <rPr>
        <sz val="12"/>
        <color indexed="8"/>
        <rFont val="Times New Roman"/>
        <family val="1"/>
      </rPr>
      <t xml:space="preserve"> на 2014 - 2016 годы</t>
    </r>
  </si>
  <si>
    <r>
      <t xml:space="preserve">Информация о ресурсном обеспечении и прогнозной оценке расходов на реализацию целей 
подпрограммы </t>
    </r>
    <r>
      <rPr>
        <b/>
        <sz val="13"/>
        <color indexed="8"/>
        <rFont val="Times New Roman"/>
        <family val="1"/>
      </rPr>
      <t>«Поддержка искусства и народного творчества»</t>
    </r>
    <r>
      <rPr>
        <b/>
        <sz val="12"/>
        <color indexed="8"/>
        <rFont val="Times New Roman"/>
        <family val="1"/>
      </rPr>
      <t xml:space="preserve"> на 2014 - 2016 годы с учетом источников финансирования, в том числе средств федерального, краевого и районного бюджета </t>
    </r>
  </si>
  <si>
    <r>
      <t xml:space="preserve">Приложение №4 
</t>
    </r>
    <r>
      <rPr>
        <sz val="12"/>
        <color indexed="8"/>
        <rFont val=""/>
        <family val="1"/>
      </rPr>
      <t>к постановлению Администрации Детловского сельсовета от 22.08.2014 № 25-п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</si>
</sst>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"/>
      <family val="1"/>
    </font>
    <font>
      <sz val="12"/>
      <color indexed="9"/>
      <name val="Times New Roman"/>
      <family val="1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right" vertical="top" wrapText="1"/>
    </xf>
    <xf numFmtId="0" fontId="25" fillId="0" borderId="11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Alignment="1">
      <alignment wrapText="1"/>
    </xf>
    <xf numFmtId="0" fontId="26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165" fontId="26" fillId="0" borderId="0" xfId="0" applyNumberFormat="1" applyFont="1" applyFill="1" applyAlignment="1">
      <alignment vertical="top" wrapText="1"/>
    </xf>
    <xf numFmtId="165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164" fontId="28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3"/>
    </xf>
    <xf numFmtId="164" fontId="27" fillId="0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top" wrapText="1"/>
    </xf>
    <xf numFmtId="164" fontId="34" fillId="0" borderId="17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165" fontId="26" fillId="0" borderId="0" xfId="0" applyNumberFormat="1" applyFont="1" applyFill="1" applyBorder="1" applyAlignment="1">
      <alignment horizontal="left" vertical="top" wrapText="1"/>
    </xf>
    <xf numFmtId="0" fontId="19" fillId="0" borderId="0" xfId="59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SheetLayoutView="77" workbookViewId="0" topLeftCell="A4">
      <selection activeCell="L7" sqref="L7"/>
    </sheetView>
  </sheetViews>
  <sheetFormatPr defaultColWidth="9.00390625" defaultRowHeight="12.75" outlineLevelCol="1"/>
  <cols>
    <col min="1" max="1" width="18.37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customWidth="1"/>
    <col min="11" max="12" width="16.125" style="1" customWidth="1"/>
    <col min="13" max="13" width="17.375" style="1" customWidth="1"/>
    <col min="14" max="14" width="8.875" style="1" customWidth="1"/>
    <col min="15" max="18" width="0" style="1" hidden="1" customWidth="1" outlineLevel="1"/>
    <col min="19" max="19" width="9.125" style="1" customWidth="1"/>
    <col min="20" max="20" width="13.875" style="1" customWidth="1"/>
    <col min="21" max="16384" width="9.125" style="1" customWidth="1"/>
  </cols>
  <sheetData>
    <row r="1" spans="9:13" ht="45.75" customHeight="1">
      <c r="I1" s="70" t="s">
        <v>0</v>
      </c>
      <c r="J1" s="70"/>
      <c r="K1" s="70"/>
      <c r="L1" s="70"/>
      <c r="M1" s="70"/>
    </row>
    <row r="2" spans="9:13" ht="69.75" customHeight="1">
      <c r="I2" s="71" t="s">
        <v>1</v>
      </c>
      <c r="J2" s="71"/>
      <c r="K2" s="71"/>
      <c r="L2" s="71"/>
      <c r="M2" s="71"/>
    </row>
    <row r="3" spans="1:13" ht="50.2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5:17" ht="15.75">
      <c r="E4" s="3"/>
      <c r="F4" s="3">
        <v>8</v>
      </c>
      <c r="G4" s="3"/>
      <c r="O4" s="1">
        <f>3273967.4+28000</f>
        <v>3301967.4</v>
      </c>
      <c r="P4" s="1">
        <v>3307058.1</v>
      </c>
      <c r="Q4" s="1">
        <v>2895283.8</v>
      </c>
    </row>
    <row r="5" spans="1:17" ht="26.25" customHeight="1">
      <c r="A5" s="73" t="s">
        <v>3</v>
      </c>
      <c r="B5" s="73" t="s">
        <v>4</v>
      </c>
      <c r="C5" s="73" t="s">
        <v>5</v>
      </c>
      <c r="D5" s="73" t="s">
        <v>6</v>
      </c>
      <c r="E5" s="73"/>
      <c r="F5" s="73"/>
      <c r="G5" s="73"/>
      <c r="H5" s="73"/>
      <c r="I5" s="73"/>
      <c r="J5" s="73" t="s">
        <v>7</v>
      </c>
      <c r="K5" s="73"/>
      <c r="L5" s="73"/>
      <c r="M5" s="73"/>
      <c r="O5" s="5">
        <f>J7</f>
        <v>1505.93</v>
      </c>
      <c r="P5" s="5">
        <f>K7</f>
        <v>1483.3</v>
      </c>
      <c r="Q5" s="5">
        <f>L7</f>
        <v>1448.3</v>
      </c>
    </row>
    <row r="6" spans="1:17" ht="39" customHeight="1">
      <c r="A6" s="73"/>
      <c r="B6" s="73"/>
      <c r="C6" s="73"/>
      <c r="D6" s="4" t="s">
        <v>8</v>
      </c>
      <c r="E6" s="4" t="s">
        <v>9</v>
      </c>
      <c r="F6" s="73" t="s">
        <v>10</v>
      </c>
      <c r="G6" s="73"/>
      <c r="H6" s="73"/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O6" s="5">
        <f>O4-O5</f>
        <v>3300461.4699999997</v>
      </c>
      <c r="P6" s="5">
        <f>P4-P5</f>
        <v>3305574.8000000003</v>
      </c>
      <c r="Q6" s="5">
        <f>Q4-Q5</f>
        <v>2893835.5</v>
      </c>
    </row>
    <row r="7" spans="1:20" ht="47.25" customHeight="1">
      <c r="A7" s="74" t="s">
        <v>16</v>
      </c>
      <c r="B7" s="75" t="s">
        <v>17</v>
      </c>
      <c r="C7" s="6" t="s">
        <v>18</v>
      </c>
      <c r="D7" s="4" t="s">
        <v>19</v>
      </c>
      <c r="E7" s="4" t="s">
        <v>19</v>
      </c>
      <c r="F7" s="73" t="s">
        <v>19</v>
      </c>
      <c r="G7" s="73"/>
      <c r="H7" s="73"/>
      <c r="I7" s="4" t="s">
        <v>19</v>
      </c>
      <c r="J7" s="7">
        <f>J9</f>
        <v>1505.93</v>
      </c>
      <c r="K7" s="7">
        <f>K9</f>
        <v>1483.3</v>
      </c>
      <c r="L7" s="7">
        <f>L9</f>
        <v>1448.3</v>
      </c>
      <c r="M7" s="7">
        <f>M9</f>
        <v>4437.530000000001</v>
      </c>
      <c r="T7" s="5"/>
    </row>
    <row r="8" spans="1:17" ht="15.75" customHeight="1">
      <c r="A8" s="74"/>
      <c r="B8" s="74"/>
      <c r="C8" s="6" t="s">
        <v>20</v>
      </c>
      <c r="D8" s="4"/>
      <c r="E8" s="4" t="s">
        <v>19</v>
      </c>
      <c r="F8" s="73" t="s">
        <v>19</v>
      </c>
      <c r="G8" s="73"/>
      <c r="H8" s="73"/>
      <c r="I8" s="4" t="s">
        <v>19</v>
      </c>
      <c r="J8" s="7"/>
      <c r="K8" s="7"/>
      <c r="L8" s="7"/>
      <c r="M8" s="7"/>
      <c r="O8" s="5">
        <f>2809386.2+698</f>
        <v>2810084.2</v>
      </c>
      <c r="P8" s="5">
        <v>2813055.3</v>
      </c>
      <c r="Q8" s="5">
        <v>2810976</v>
      </c>
    </row>
    <row r="9" spans="1:17" ht="86.25" customHeight="1">
      <c r="A9" s="74"/>
      <c r="B9" s="74"/>
      <c r="C9" s="8" t="s">
        <v>21</v>
      </c>
      <c r="D9" s="9" t="s">
        <v>22</v>
      </c>
      <c r="E9" s="4" t="s">
        <v>19</v>
      </c>
      <c r="F9" s="73" t="s">
        <v>19</v>
      </c>
      <c r="G9" s="73"/>
      <c r="H9" s="73"/>
      <c r="I9" s="4" t="s">
        <v>19</v>
      </c>
      <c r="J9" s="7">
        <f>J10+J15</f>
        <v>1505.93</v>
      </c>
      <c r="K9" s="7">
        <f>K10+K15</f>
        <v>1483.3</v>
      </c>
      <c r="L9" s="7">
        <f>L10+L15</f>
        <v>1448.3</v>
      </c>
      <c r="M9" s="7">
        <f>M10+M15</f>
        <v>4437.530000000001</v>
      </c>
      <c r="O9" s="5">
        <f>J9</f>
        <v>1505.93</v>
      </c>
      <c r="P9" s="5">
        <f>K9</f>
        <v>1483.3</v>
      </c>
      <c r="Q9" s="5">
        <f>L9</f>
        <v>1448.3</v>
      </c>
    </row>
    <row r="10" spans="1:13" ht="47.25" customHeight="1">
      <c r="A10" s="74" t="s">
        <v>23</v>
      </c>
      <c r="B10" s="74" t="s">
        <v>24</v>
      </c>
      <c r="C10" s="6" t="s">
        <v>25</v>
      </c>
      <c r="D10" s="4"/>
      <c r="E10" s="4" t="s">
        <v>19</v>
      </c>
      <c r="F10" s="73" t="s">
        <v>19</v>
      </c>
      <c r="G10" s="73"/>
      <c r="H10" s="73"/>
      <c r="I10" s="4" t="s">
        <v>19</v>
      </c>
      <c r="J10" s="7">
        <f>ПП1!J19</f>
        <v>1504.93</v>
      </c>
      <c r="K10" s="7">
        <f>ПП1!K19</f>
        <v>1482.3</v>
      </c>
      <c r="L10" s="7">
        <f>ПП1!L19</f>
        <v>1447.3</v>
      </c>
      <c r="M10" s="7">
        <f>ПП1!M19</f>
        <v>4434.530000000001</v>
      </c>
    </row>
    <row r="11" spans="1:13" ht="15.75" customHeight="1">
      <c r="A11" s="74"/>
      <c r="B11" s="74"/>
      <c r="C11" s="6" t="s">
        <v>20</v>
      </c>
      <c r="D11" s="4"/>
      <c r="E11" s="4" t="s">
        <v>19</v>
      </c>
      <c r="F11" s="73" t="s">
        <v>19</v>
      </c>
      <c r="G11" s="73"/>
      <c r="H11" s="73"/>
      <c r="I11" s="4" t="s">
        <v>19</v>
      </c>
      <c r="J11" s="7"/>
      <c r="K11" s="7"/>
      <c r="L11" s="7"/>
      <c r="M11" s="7"/>
    </row>
    <row r="12" spans="1:13" ht="15.75" customHeight="1">
      <c r="A12" s="74"/>
      <c r="B12" s="74"/>
      <c r="C12" s="6" t="s">
        <v>26</v>
      </c>
      <c r="D12" s="4"/>
      <c r="E12" s="4" t="s">
        <v>19</v>
      </c>
      <c r="F12" s="73" t="s">
        <v>19</v>
      </c>
      <c r="G12" s="73"/>
      <c r="H12" s="73"/>
      <c r="I12" s="4" t="s">
        <v>19</v>
      </c>
      <c r="J12" s="7">
        <v>10.38</v>
      </c>
      <c r="K12" s="7"/>
      <c r="L12" s="7"/>
      <c r="M12" s="7"/>
    </row>
    <row r="13" spans="1:13" ht="15.75" customHeight="1">
      <c r="A13" s="74"/>
      <c r="B13" s="74"/>
      <c r="C13" s="6" t="s">
        <v>27</v>
      </c>
      <c r="D13" s="4">
        <v>860</v>
      </c>
      <c r="E13" s="4" t="s">
        <v>19</v>
      </c>
      <c r="F13" s="73" t="s">
        <v>19</v>
      </c>
      <c r="G13" s="73"/>
      <c r="H13" s="73"/>
      <c r="I13" s="4" t="s">
        <v>19</v>
      </c>
      <c r="J13" s="7"/>
      <c r="K13" s="7">
        <v>35</v>
      </c>
      <c r="L13" s="7"/>
      <c r="M13" s="7"/>
    </row>
    <row r="14" spans="1:13" ht="70.5" customHeight="1">
      <c r="A14" s="74"/>
      <c r="B14" s="74"/>
      <c r="C14" s="8" t="s">
        <v>21</v>
      </c>
      <c r="D14" s="9" t="s">
        <v>22</v>
      </c>
      <c r="E14" s="4" t="s">
        <v>19</v>
      </c>
      <c r="F14" s="73" t="s">
        <v>19</v>
      </c>
      <c r="G14" s="73"/>
      <c r="H14" s="73"/>
      <c r="I14" s="4" t="s">
        <v>19</v>
      </c>
      <c r="J14" s="7">
        <f>ПП1!J10+ПП1!J13+ПП1!J14</f>
        <v>1484.55</v>
      </c>
      <c r="K14" s="7">
        <f>ПП1!K10+ПП1!K13+ПП1!K14</f>
        <v>1437.3</v>
      </c>
      <c r="L14" s="7">
        <f>ПП1!L19</f>
        <v>1447.3</v>
      </c>
      <c r="M14" s="7">
        <f>ПП1!M19</f>
        <v>4434.530000000001</v>
      </c>
    </row>
    <row r="15" spans="1:13" ht="31.5" customHeight="1">
      <c r="A15" s="74" t="s">
        <v>28</v>
      </c>
      <c r="B15" s="74" t="s">
        <v>29</v>
      </c>
      <c r="C15" s="6" t="s">
        <v>30</v>
      </c>
      <c r="D15" s="10"/>
      <c r="E15" s="4" t="s">
        <v>19</v>
      </c>
      <c r="F15" s="73" t="s">
        <v>19</v>
      </c>
      <c r="G15" s="73"/>
      <c r="H15" s="73"/>
      <c r="I15" s="4" t="s">
        <v>19</v>
      </c>
      <c r="J15" s="7">
        <f>J17</f>
        <v>1</v>
      </c>
      <c r="K15" s="7">
        <f>K17</f>
        <v>1</v>
      </c>
      <c r="L15" s="7">
        <f>L17</f>
        <v>1</v>
      </c>
      <c r="M15" s="7">
        <f>M17</f>
        <v>3</v>
      </c>
    </row>
    <row r="16" spans="1:13" ht="12.75" customHeight="1">
      <c r="A16" s="74"/>
      <c r="B16" s="74"/>
      <c r="C16" s="6" t="s">
        <v>20</v>
      </c>
      <c r="D16" s="10"/>
      <c r="E16" s="4" t="s">
        <v>19</v>
      </c>
      <c r="F16" s="73" t="s">
        <v>19</v>
      </c>
      <c r="G16" s="73"/>
      <c r="H16" s="73"/>
      <c r="I16" s="4" t="s">
        <v>19</v>
      </c>
      <c r="J16" s="7"/>
      <c r="K16" s="7"/>
      <c r="L16" s="7"/>
      <c r="M16" s="7"/>
    </row>
    <row r="17" spans="1:13" ht="63" customHeight="1">
      <c r="A17" s="74"/>
      <c r="B17" s="74"/>
      <c r="C17" s="8" t="s">
        <v>21</v>
      </c>
      <c r="D17" s="9" t="s">
        <v>22</v>
      </c>
      <c r="E17" s="4" t="s">
        <v>19</v>
      </c>
      <c r="F17" s="73" t="s">
        <v>19</v>
      </c>
      <c r="G17" s="73"/>
      <c r="H17" s="73"/>
      <c r="I17" s="4" t="s">
        <v>19</v>
      </c>
      <c r="J17" s="7">
        <v>1</v>
      </c>
      <c r="K17" s="7">
        <v>1</v>
      </c>
      <c r="L17" s="7">
        <v>1</v>
      </c>
      <c r="M17" s="7">
        <f>J17+K17+L17</f>
        <v>3</v>
      </c>
    </row>
    <row r="18" spans="1:13" ht="15.75">
      <c r="A18" s="11"/>
      <c r="B18" s="12"/>
      <c r="C18" s="11"/>
      <c r="D18" s="13"/>
      <c r="E18" s="14"/>
      <c r="F18" s="14"/>
      <c r="G18" s="14"/>
      <c r="H18" s="14"/>
      <c r="I18" s="14"/>
      <c r="J18" s="15"/>
      <c r="K18" s="15"/>
      <c r="L18" s="15"/>
      <c r="M18" s="15"/>
    </row>
    <row r="19" spans="4:9" ht="15.75">
      <c r="D19" s="16"/>
      <c r="E19" s="16"/>
      <c r="F19" s="16"/>
      <c r="G19" s="16"/>
      <c r="H19" s="16"/>
      <c r="I19" s="16"/>
    </row>
    <row r="20" spans="1:13" s="17" customFormat="1" ht="30" customHeight="1">
      <c r="A20" s="76" t="s">
        <v>31</v>
      </c>
      <c r="B20" s="76"/>
      <c r="C20" s="76"/>
      <c r="D20" s="76"/>
      <c r="E20" s="76"/>
      <c r="H20" s="18"/>
      <c r="I20" s="18"/>
      <c r="J20" s="19"/>
      <c r="K20" s="19"/>
      <c r="L20" s="77" t="s">
        <v>32</v>
      </c>
      <c r="M20" s="77"/>
    </row>
    <row r="21" spans="1:13" s="21" customFormat="1" ht="12.75" customHeight="1" hidden="1">
      <c r="A21" s="78" t="s">
        <v>33</v>
      </c>
      <c r="B21" s="78"/>
      <c r="C21" s="78"/>
      <c r="D21" s="78"/>
      <c r="E21" s="79"/>
      <c r="F21" s="79"/>
      <c r="G21" s="79"/>
      <c r="H21" s="79"/>
      <c r="I21" s="79"/>
      <c r="J21" s="20"/>
      <c r="K21" s="20"/>
      <c r="M21" s="21" t="s">
        <v>34</v>
      </c>
    </row>
    <row r="22" ht="15.75" hidden="1"/>
    <row r="23" ht="15.75" hidden="1"/>
    <row r="24" ht="15.75" hidden="1"/>
  </sheetData>
  <sheetProtection selectLockedCells="1" selectUnlockedCells="1"/>
  <mergeCells count="30">
    <mergeCell ref="A20:E20"/>
    <mergeCell ref="L20:M20"/>
    <mergeCell ref="A21:D21"/>
    <mergeCell ref="E21:I21"/>
    <mergeCell ref="A15:A17"/>
    <mergeCell ref="B15:B17"/>
    <mergeCell ref="F15:H15"/>
    <mergeCell ref="F16:H16"/>
    <mergeCell ref="F17:H17"/>
    <mergeCell ref="A10:A14"/>
    <mergeCell ref="B10:B14"/>
    <mergeCell ref="F10:H10"/>
    <mergeCell ref="F11:H11"/>
    <mergeCell ref="F12:H12"/>
    <mergeCell ref="F13:H13"/>
    <mergeCell ref="F14:H14"/>
    <mergeCell ref="A7:A9"/>
    <mergeCell ref="B7:B9"/>
    <mergeCell ref="F7:H7"/>
    <mergeCell ref="F8:H8"/>
    <mergeCell ref="F9:H9"/>
    <mergeCell ref="I1:M1"/>
    <mergeCell ref="I2:M2"/>
    <mergeCell ref="A3:M3"/>
    <mergeCell ref="A5:A6"/>
    <mergeCell ref="B5:B6"/>
    <mergeCell ref="C5:C6"/>
    <mergeCell ref="D5:I5"/>
    <mergeCell ref="J5:M5"/>
    <mergeCell ref="F6:H6"/>
  </mergeCells>
  <printOptions/>
  <pageMargins left="0.5513888888888889" right="0.39375" top="0.7479166666666667" bottom="0.511805555555555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5" zoomScaleNormal="75" zoomScaleSheetLayoutView="77" workbookViewId="0" topLeftCell="A1">
      <selection activeCell="C2" sqref="C2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8" ht="52.5" customHeight="1">
      <c r="A1" s="24"/>
      <c r="B1" s="24"/>
      <c r="C1" s="24"/>
      <c r="D1" s="70" t="s">
        <v>108</v>
      </c>
      <c r="E1" s="70"/>
      <c r="F1" s="70"/>
      <c r="G1" s="70"/>
      <c r="H1" s="70"/>
    </row>
    <row r="2" spans="1:7" ht="68.25" customHeight="1">
      <c r="A2" s="24"/>
      <c r="B2" s="24"/>
      <c r="C2" s="24"/>
      <c r="D2" s="70" t="s">
        <v>35</v>
      </c>
      <c r="E2" s="70"/>
      <c r="F2" s="70"/>
      <c r="G2" s="70"/>
    </row>
    <row r="3" spans="1:7" ht="67.5" customHeight="1">
      <c r="A3" s="80" t="s">
        <v>36</v>
      </c>
      <c r="B3" s="80"/>
      <c r="C3" s="80"/>
      <c r="D3" s="80"/>
      <c r="E3" s="80"/>
      <c r="F3" s="80"/>
      <c r="G3" s="80"/>
    </row>
    <row r="4" spans="1:7" ht="15.75">
      <c r="A4" s="24"/>
      <c r="B4" s="24"/>
      <c r="C4" s="24"/>
      <c r="D4" s="24"/>
      <c r="E4" s="24"/>
      <c r="F4" s="24"/>
      <c r="G4" s="24"/>
    </row>
    <row r="5" spans="1:7" ht="24.75" customHeight="1">
      <c r="A5" s="81" t="s">
        <v>37</v>
      </c>
      <c r="B5" s="81" t="s">
        <v>38</v>
      </c>
      <c r="C5" s="81" t="s">
        <v>39</v>
      </c>
      <c r="D5" s="81" t="s">
        <v>40</v>
      </c>
      <c r="E5" s="81"/>
      <c r="F5" s="81"/>
      <c r="G5" s="81"/>
    </row>
    <row r="6" spans="1:7" ht="57.75" customHeight="1">
      <c r="A6" s="81"/>
      <c r="B6" s="81"/>
      <c r="C6" s="81"/>
      <c r="D6" s="25" t="s">
        <v>12</v>
      </c>
      <c r="E6" s="25" t="s">
        <v>13</v>
      </c>
      <c r="F6" s="25" t="s">
        <v>14</v>
      </c>
      <c r="G6" s="25" t="s">
        <v>15</v>
      </c>
    </row>
    <row r="7" spans="1:12" ht="16.5" customHeight="1">
      <c r="A7" s="82" t="s">
        <v>16</v>
      </c>
      <c r="B7" s="75" t="s">
        <v>17</v>
      </c>
      <c r="C7" s="27" t="s">
        <v>41</v>
      </c>
      <c r="D7" s="28">
        <f>D13+D19</f>
        <v>1505.93</v>
      </c>
      <c r="E7" s="28">
        <f>E13+E19</f>
        <v>1483.3</v>
      </c>
      <c r="F7" s="28">
        <f>F13+F19</f>
        <v>1448.3</v>
      </c>
      <c r="G7" s="28">
        <f>G13+G19</f>
        <v>4437.53</v>
      </c>
      <c r="L7" s="29"/>
    </row>
    <row r="8" spans="1:7" ht="15.75">
      <c r="A8" s="82"/>
      <c r="B8" s="75"/>
      <c r="C8" s="27" t="s">
        <v>42</v>
      </c>
      <c r="D8" s="28"/>
      <c r="E8" s="28"/>
      <c r="F8" s="28"/>
      <c r="G8" s="28"/>
    </row>
    <row r="9" spans="1:7" ht="31.5">
      <c r="A9" s="82"/>
      <c r="B9" s="75"/>
      <c r="C9" s="30" t="s">
        <v>43</v>
      </c>
      <c r="D9" s="28">
        <f>D15+D21</f>
        <v>1495.55</v>
      </c>
      <c r="E9" s="28">
        <f>E15+E21</f>
        <v>1448.3</v>
      </c>
      <c r="F9" s="28">
        <f>F15+F21</f>
        <v>1448.3</v>
      </c>
      <c r="G9" s="28">
        <f>G15+G21</f>
        <v>4392.15</v>
      </c>
    </row>
    <row r="10" spans="1:7" ht="15.75" outlineLevel="1">
      <c r="A10" s="82"/>
      <c r="B10" s="75"/>
      <c r="C10" s="31" t="s">
        <v>44</v>
      </c>
      <c r="D10" s="28">
        <f aca="true" t="shared" si="0" ref="D10:G12">D16</f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</row>
    <row r="11" spans="1:10" ht="15.75" outlineLevel="1">
      <c r="A11" s="82"/>
      <c r="B11" s="75"/>
      <c r="C11" s="31" t="s">
        <v>45</v>
      </c>
      <c r="D11" s="28">
        <f t="shared" si="0"/>
        <v>10.38</v>
      </c>
      <c r="E11" s="28">
        <f t="shared" si="0"/>
        <v>0</v>
      </c>
      <c r="F11" s="28">
        <f t="shared" si="0"/>
        <v>0</v>
      </c>
      <c r="G11" s="28">
        <f t="shared" si="0"/>
        <v>10.38</v>
      </c>
      <c r="H11" s="32"/>
      <c r="I11" s="32"/>
      <c r="J11" s="32"/>
    </row>
    <row r="12" spans="1:7" ht="54" customHeight="1" outlineLevel="1">
      <c r="A12" s="82"/>
      <c r="B12" s="75"/>
      <c r="C12" s="31" t="s">
        <v>46</v>
      </c>
      <c r="D12" s="28">
        <f t="shared" si="0"/>
        <v>0</v>
      </c>
      <c r="E12" s="28">
        <f t="shared" si="0"/>
        <v>35</v>
      </c>
      <c r="F12" s="28">
        <f t="shared" si="0"/>
        <v>0</v>
      </c>
      <c r="G12" s="28">
        <f t="shared" si="0"/>
        <v>35</v>
      </c>
    </row>
    <row r="13" spans="1:12" s="35" customFormat="1" ht="15" customHeight="1">
      <c r="A13" s="83" t="s">
        <v>23</v>
      </c>
      <c r="B13" s="74" t="s">
        <v>24</v>
      </c>
      <c r="C13" s="33" t="s">
        <v>41</v>
      </c>
      <c r="D13" s="34">
        <f>D15+D17</f>
        <v>1504.93</v>
      </c>
      <c r="E13" s="34">
        <f>E15+E18</f>
        <v>1482.3</v>
      </c>
      <c r="F13" s="34">
        <f>F15</f>
        <v>1447.3</v>
      </c>
      <c r="G13" s="34">
        <f>D13+E13+F13</f>
        <v>4434.53</v>
      </c>
      <c r="L13" s="36"/>
    </row>
    <row r="14" spans="1:12" s="35" customFormat="1" ht="15.75">
      <c r="A14" s="83"/>
      <c r="B14" s="74"/>
      <c r="C14" s="33" t="s">
        <v>42</v>
      </c>
      <c r="D14" s="34"/>
      <c r="E14" s="34"/>
      <c r="F14" s="34"/>
      <c r="G14" s="34"/>
      <c r="L14" s="36"/>
    </row>
    <row r="15" spans="1:12" s="35" customFormat="1" ht="31.5">
      <c r="A15" s="83"/>
      <c r="B15" s="74"/>
      <c r="C15" s="30" t="s">
        <v>43</v>
      </c>
      <c r="D15" s="34">
        <f>ПП1!J10+ПП1!J13+ПП1!J14+ПП1!J17+ПП1!J18</f>
        <v>1494.55</v>
      </c>
      <c r="E15" s="34">
        <f>ПП1!K10+ПП1!K13+ПП1!K14+ПП1!K17+ПП1!K18</f>
        <v>1447.3</v>
      </c>
      <c r="F15" s="34">
        <f>ПП1!L19</f>
        <v>1447.3</v>
      </c>
      <c r="G15" s="34">
        <f>D15+E15+F15</f>
        <v>4389.15</v>
      </c>
      <c r="L15" s="36"/>
    </row>
    <row r="16" spans="1:12" s="35" customFormat="1" ht="15.75">
      <c r="A16" s="83"/>
      <c r="B16" s="74"/>
      <c r="C16" s="31" t="s">
        <v>44</v>
      </c>
      <c r="D16" s="34">
        <v>0</v>
      </c>
      <c r="E16" s="34">
        <v>0</v>
      </c>
      <c r="F16" s="34">
        <v>0</v>
      </c>
      <c r="G16" s="34">
        <f>SUM(D16:F16)</f>
        <v>0</v>
      </c>
      <c r="L16" s="36"/>
    </row>
    <row r="17" spans="1:12" s="35" customFormat="1" ht="15.75">
      <c r="A17" s="83"/>
      <c r="B17" s="74"/>
      <c r="C17" s="31" t="s">
        <v>45</v>
      </c>
      <c r="D17" s="34">
        <f>ПП1!J11</f>
        <v>10.38</v>
      </c>
      <c r="E17" s="34">
        <v>0</v>
      </c>
      <c r="F17" s="34">
        <v>0</v>
      </c>
      <c r="G17" s="34">
        <f>SUM(D17:F17)</f>
        <v>10.38</v>
      </c>
      <c r="L17" s="36"/>
    </row>
    <row r="18" spans="1:12" s="35" customFormat="1" ht="46.5" customHeight="1">
      <c r="A18" s="83"/>
      <c r="B18" s="74"/>
      <c r="C18" s="31" t="s">
        <v>46</v>
      </c>
      <c r="D18" s="34"/>
      <c r="E18" s="34">
        <f>ПП1!K12</f>
        <v>35</v>
      </c>
      <c r="F18" s="34"/>
      <c r="G18" s="34">
        <f>SUM(D18:F18)</f>
        <v>35</v>
      </c>
      <c r="L18" s="36"/>
    </row>
    <row r="19" spans="1:12" s="35" customFormat="1" ht="12.75" customHeight="1">
      <c r="A19" s="84" t="s">
        <v>28</v>
      </c>
      <c r="B19" s="84" t="s">
        <v>29</v>
      </c>
      <c r="C19" s="33" t="s">
        <v>41</v>
      </c>
      <c r="D19" s="34">
        <f>D21</f>
        <v>1</v>
      </c>
      <c r="E19" s="34">
        <f>E21</f>
        <v>1</v>
      </c>
      <c r="F19" s="34">
        <f>F21</f>
        <v>1</v>
      </c>
      <c r="G19" s="34">
        <f>SUM(D19:F19)</f>
        <v>3</v>
      </c>
      <c r="L19" s="36"/>
    </row>
    <row r="20" spans="1:12" s="35" customFormat="1" ht="15.75">
      <c r="A20" s="84"/>
      <c r="B20" s="84"/>
      <c r="C20" s="33" t="s">
        <v>42</v>
      </c>
      <c r="D20" s="34"/>
      <c r="E20" s="34"/>
      <c r="F20" s="34"/>
      <c r="G20" s="34"/>
      <c r="L20" s="36"/>
    </row>
    <row r="21" spans="1:12" s="35" customFormat="1" ht="31.5">
      <c r="A21" s="84"/>
      <c r="B21" s="84"/>
      <c r="C21" s="30" t="s">
        <v>43</v>
      </c>
      <c r="D21" s="34">
        <f>ПП2!J14</f>
        <v>1</v>
      </c>
      <c r="E21" s="34">
        <f>ПП2!K14</f>
        <v>1</v>
      </c>
      <c r="F21" s="34">
        <f>ПП2!L14</f>
        <v>1</v>
      </c>
      <c r="G21" s="34">
        <f>ПП2!M14</f>
        <v>3</v>
      </c>
      <c r="L21" s="36"/>
    </row>
    <row r="22" spans="1:12" s="35" customFormat="1" ht="12.75" customHeight="1">
      <c r="A22" s="84"/>
      <c r="B22" s="84"/>
      <c r="C22" s="31" t="s">
        <v>44</v>
      </c>
      <c r="D22" s="34">
        <v>0</v>
      </c>
      <c r="E22" s="34">
        <v>0</v>
      </c>
      <c r="F22" s="34">
        <v>0</v>
      </c>
      <c r="G22" s="34">
        <f>SUM(D22:F22)</f>
        <v>0</v>
      </c>
      <c r="L22" s="36"/>
    </row>
    <row r="23" spans="1:12" s="35" customFormat="1" ht="12.75" customHeight="1">
      <c r="A23" s="84"/>
      <c r="B23" s="84"/>
      <c r="C23" s="31" t="s">
        <v>45</v>
      </c>
      <c r="D23" s="34">
        <v>0</v>
      </c>
      <c r="E23" s="34">
        <v>0</v>
      </c>
      <c r="F23" s="34">
        <v>0</v>
      </c>
      <c r="G23" s="34">
        <f>SUM(D23:F23)</f>
        <v>0</v>
      </c>
      <c r="L23" s="36"/>
    </row>
    <row r="24" spans="1:12" s="35" customFormat="1" ht="15.75">
      <c r="A24" s="84"/>
      <c r="B24" s="84"/>
      <c r="C24" s="31" t="s">
        <v>46</v>
      </c>
      <c r="D24" s="34"/>
      <c r="E24" s="34"/>
      <c r="F24" s="34"/>
      <c r="G24" s="34">
        <f>SUM(D24:F24)</f>
        <v>0</v>
      </c>
      <c r="L24" s="36"/>
    </row>
    <row r="26" spans="1:9" ht="23.25" customHeight="1">
      <c r="A26" s="85" t="s">
        <v>31</v>
      </c>
      <c r="B26" s="85"/>
      <c r="C26" s="85"/>
      <c r="D26" s="85"/>
      <c r="E26" s="18"/>
      <c r="F26" s="85" t="s">
        <v>32</v>
      </c>
      <c r="G26" s="85"/>
      <c r="H26" s="86" t="s">
        <v>47</v>
      </c>
      <c r="I26" s="86"/>
    </row>
  </sheetData>
  <sheetProtection selectLockedCells="1" selectUnlockedCells="1"/>
  <autoFilter ref="A6:J24"/>
  <mergeCells count="16">
    <mergeCell ref="H26:I26"/>
    <mergeCell ref="A19:A24"/>
    <mergeCell ref="B19:B24"/>
    <mergeCell ref="A26:D26"/>
    <mergeCell ref="F26:G26"/>
    <mergeCell ref="A7:A12"/>
    <mergeCell ref="B7:B12"/>
    <mergeCell ref="A13:A18"/>
    <mergeCell ref="B13:B18"/>
    <mergeCell ref="D1:H1"/>
    <mergeCell ref="D2:G2"/>
    <mergeCell ref="A3:G3"/>
    <mergeCell ref="A5:A6"/>
    <mergeCell ref="B5:B6"/>
    <mergeCell ref="C5:C6"/>
    <mergeCell ref="D5:G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SheetLayoutView="77" workbookViewId="0" topLeftCell="A1">
      <selection activeCell="M19" sqref="M19"/>
    </sheetView>
  </sheetViews>
  <sheetFormatPr defaultColWidth="9.00390625" defaultRowHeight="12.75"/>
  <cols>
    <col min="1" max="1" width="7.75390625" style="37" customWidth="1"/>
    <col min="2" max="2" width="30.875" style="21" customWidth="1"/>
    <col min="3" max="3" width="17.75390625" style="21" customWidth="1"/>
    <col min="4" max="5" width="9.125" style="21" customWidth="1"/>
    <col min="6" max="6" width="4.625" style="21" customWidth="1"/>
    <col min="7" max="7" width="2.375" style="21" customWidth="1"/>
    <col min="8" max="8" width="6.875" style="21" customWidth="1"/>
    <col min="9" max="9" width="9.125" style="21" customWidth="1"/>
    <col min="10" max="10" width="14.375" style="21" customWidth="1"/>
    <col min="11" max="11" width="14.125" style="21" customWidth="1"/>
    <col min="12" max="12" width="14.625" style="21" customWidth="1"/>
    <col min="13" max="13" width="15.125" style="21" customWidth="1"/>
    <col min="14" max="14" width="27.125" style="21" customWidth="1"/>
    <col min="15" max="15" width="10.375" style="21" customWidth="1"/>
    <col min="16" max="16384" width="9.125" style="21" customWidth="1"/>
  </cols>
  <sheetData>
    <row r="1" spans="5:15" ht="54" customHeight="1">
      <c r="E1" s="70"/>
      <c r="F1" s="70"/>
      <c r="G1" s="70"/>
      <c r="L1" s="70" t="s">
        <v>48</v>
      </c>
      <c r="M1" s="70"/>
      <c r="N1" s="70"/>
      <c r="O1" s="2"/>
    </row>
    <row r="2" spans="5:15" ht="126" customHeight="1">
      <c r="E2" s="2"/>
      <c r="F2" s="2"/>
      <c r="G2" s="2"/>
      <c r="L2" s="70" t="s">
        <v>49</v>
      </c>
      <c r="M2" s="70"/>
      <c r="N2" s="70"/>
      <c r="O2" s="2"/>
    </row>
    <row r="3" spans="1:14" ht="39" customHeight="1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5:8" ht="15.75">
      <c r="E4" s="38"/>
      <c r="F4" s="39" t="s">
        <v>51</v>
      </c>
      <c r="G4" s="38">
        <v>1</v>
      </c>
      <c r="H4" s="38"/>
    </row>
    <row r="5" spans="1:14" ht="18" customHeight="1">
      <c r="A5" s="88" t="s">
        <v>52</v>
      </c>
      <c r="B5" s="81" t="s">
        <v>4</v>
      </c>
      <c r="C5" s="81" t="s">
        <v>53</v>
      </c>
      <c r="D5" s="81" t="s">
        <v>54</v>
      </c>
      <c r="E5" s="81"/>
      <c r="F5" s="81"/>
      <c r="G5" s="81"/>
      <c r="H5" s="81"/>
      <c r="I5" s="81"/>
      <c r="J5" s="81" t="s">
        <v>7</v>
      </c>
      <c r="K5" s="81"/>
      <c r="L5" s="81"/>
      <c r="M5" s="81"/>
      <c r="N5" s="81" t="s">
        <v>55</v>
      </c>
    </row>
    <row r="6" spans="1:14" ht="83.25" customHeight="1">
      <c r="A6" s="88"/>
      <c r="B6" s="81"/>
      <c r="C6" s="81"/>
      <c r="D6" s="25" t="s">
        <v>8</v>
      </c>
      <c r="E6" s="25" t="s">
        <v>9</v>
      </c>
      <c r="F6" s="81" t="s">
        <v>10</v>
      </c>
      <c r="G6" s="81"/>
      <c r="H6" s="81"/>
      <c r="I6" s="25" t="s">
        <v>11</v>
      </c>
      <c r="J6" s="25" t="s">
        <v>12</v>
      </c>
      <c r="K6" s="25" t="s">
        <v>13</v>
      </c>
      <c r="L6" s="25" t="s">
        <v>14</v>
      </c>
      <c r="M6" s="25" t="s">
        <v>56</v>
      </c>
      <c r="N6" s="81"/>
    </row>
    <row r="7" spans="1:14" ht="43.5" customHeight="1">
      <c r="A7" s="89" t="s">
        <v>57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5" ht="15.75">
      <c r="A8" s="9"/>
      <c r="B8" s="40" t="s">
        <v>58</v>
      </c>
      <c r="C8" s="41"/>
      <c r="D8" s="40"/>
      <c r="E8" s="40"/>
      <c r="F8" s="42"/>
      <c r="G8" s="43"/>
      <c r="H8" s="44"/>
      <c r="I8" s="40"/>
      <c r="J8" s="45">
        <f>J10+J13+J14+J11</f>
        <v>1494.93</v>
      </c>
      <c r="K8" s="45">
        <f>K10+K13+K14+K12</f>
        <v>1472.3</v>
      </c>
      <c r="L8" s="45">
        <f>L10+L13+L14</f>
        <v>1437.3</v>
      </c>
      <c r="M8" s="45">
        <f>M10+M13+M14+M12+M11</f>
        <v>4404.530000000001</v>
      </c>
      <c r="N8" s="46"/>
      <c r="O8" s="20"/>
    </row>
    <row r="9" spans="1:14" ht="34.5" customHeight="1">
      <c r="A9" s="9" t="s">
        <v>59</v>
      </c>
      <c r="B9" s="90" t="s">
        <v>60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7"/>
    </row>
    <row r="10" spans="1:14" ht="65.25" customHeight="1">
      <c r="A10" s="91" t="s">
        <v>61</v>
      </c>
      <c r="B10" s="92" t="s">
        <v>62</v>
      </c>
      <c r="C10" s="93" t="s">
        <v>63</v>
      </c>
      <c r="D10" s="9" t="s">
        <v>22</v>
      </c>
      <c r="E10" s="9" t="s">
        <v>64</v>
      </c>
      <c r="F10" s="48" t="s">
        <v>65</v>
      </c>
      <c r="G10" s="49">
        <v>1</v>
      </c>
      <c r="H10" s="50" t="s">
        <v>66</v>
      </c>
      <c r="I10" s="9" t="s">
        <v>67</v>
      </c>
      <c r="J10" s="28">
        <f>866+261.5+0.05</f>
        <v>1127.55</v>
      </c>
      <c r="K10" s="28">
        <v>1127.5</v>
      </c>
      <c r="L10" s="28">
        <v>1127.5</v>
      </c>
      <c r="M10" s="28">
        <f>SUM(J10:L10)</f>
        <v>3382.55</v>
      </c>
      <c r="N10" s="51" t="s">
        <v>68</v>
      </c>
    </row>
    <row r="11" spans="1:14" ht="65.25" customHeight="1">
      <c r="A11" s="91"/>
      <c r="B11" s="92"/>
      <c r="C11" s="93"/>
      <c r="D11" s="9" t="s">
        <v>22</v>
      </c>
      <c r="E11" s="9" t="s">
        <v>64</v>
      </c>
      <c r="F11" s="48" t="s">
        <v>65</v>
      </c>
      <c r="G11" s="49">
        <v>1</v>
      </c>
      <c r="H11" s="50" t="s">
        <v>69</v>
      </c>
      <c r="I11" s="9" t="s">
        <v>67</v>
      </c>
      <c r="J11" s="28">
        <v>10.38</v>
      </c>
      <c r="K11" s="28"/>
      <c r="L11" s="28"/>
      <c r="M11" s="28">
        <f>J11</f>
        <v>10.38</v>
      </c>
      <c r="N11" s="51"/>
    </row>
    <row r="12" spans="1:14" ht="65.25" customHeight="1">
      <c r="A12" s="91"/>
      <c r="B12" s="92"/>
      <c r="C12" s="93"/>
      <c r="D12" s="9" t="s">
        <v>22</v>
      </c>
      <c r="E12" s="9" t="s">
        <v>64</v>
      </c>
      <c r="F12" s="48" t="s">
        <v>65</v>
      </c>
      <c r="G12" s="49">
        <v>1</v>
      </c>
      <c r="H12" s="50" t="s">
        <v>70</v>
      </c>
      <c r="I12" s="9" t="s">
        <v>71</v>
      </c>
      <c r="J12" s="28"/>
      <c r="K12" s="28">
        <v>35</v>
      </c>
      <c r="L12" s="28"/>
      <c r="M12" s="28">
        <f>SUM(J12:L12)</f>
        <v>35</v>
      </c>
      <c r="N12" s="51"/>
    </row>
    <row r="13" spans="1:14" ht="63">
      <c r="A13" s="47" t="s">
        <v>72</v>
      </c>
      <c r="B13" s="26" t="s">
        <v>73</v>
      </c>
      <c r="C13" s="93"/>
      <c r="D13" s="9" t="s">
        <v>22</v>
      </c>
      <c r="E13" s="9" t="s">
        <v>64</v>
      </c>
      <c r="F13" s="48" t="s">
        <v>65</v>
      </c>
      <c r="G13" s="49">
        <v>1</v>
      </c>
      <c r="H13" s="50" t="s">
        <v>66</v>
      </c>
      <c r="I13" s="9" t="s">
        <v>71</v>
      </c>
      <c r="J13" s="28">
        <f>322</f>
        <v>322</v>
      </c>
      <c r="K13" s="28">
        <v>300</v>
      </c>
      <c r="L13" s="28">
        <v>300</v>
      </c>
      <c r="M13" s="28">
        <f>SUM(J13:L13)</f>
        <v>922</v>
      </c>
      <c r="N13" s="51" t="s">
        <v>74</v>
      </c>
    </row>
    <row r="14" spans="1:14" ht="47.25">
      <c r="A14" s="47" t="s">
        <v>75</v>
      </c>
      <c r="B14" s="26" t="s">
        <v>76</v>
      </c>
      <c r="C14" s="93"/>
      <c r="D14" s="9" t="s">
        <v>22</v>
      </c>
      <c r="E14" s="9" t="s">
        <v>64</v>
      </c>
      <c r="F14" s="48" t="s">
        <v>65</v>
      </c>
      <c r="G14" s="49">
        <v>1</v>
      </c>
      <c r="H14" s="50" t="s">
        <v>66</v>
      </c>
      <c r="I14" s="9" t="s">
        <v>71</v>
      </c>
      <c r="J14" s="28">
        <f>30+5</f>
        <v>35</v>
      </c>
      <c r="K14" s="28">
        <f>4.8+5</f>
        <v>9.8</v>
      </c>
      <c r="L14" s="28">
        <f>4.8+5</f>
        <v>9.8</v>
      </c>
      <c r="M14" s="28">
        <f>SUM(J14:L14)</f>
        <v>54.599999999999994</v>
      </c>
      <c r="N14" s="51" t="s">
        <v>77</v>
      </c>
    </row>
    <row r="15" spans="1:15" ht="15.75">
      <c r="A15" s="9"/>
      <c r="B15" s="40" t="s">
        <v>78</v>
      </c>
      <c r="C15" s="41"/>
      <c r="D15" s="40"/>
      <c r="E15" s="40"/>
      <c r="F15" s="42"/>
      <c r="G15" s="43"/>
      <c r="H15" s="44"/>
      <c r="I15" s="40"/>
      <c r="J15" s="45">
        <f>J17+J18</f>
        <v>10</v>
      </c>
      <c r="K15" s="45">
        <f>K17+K18</f>
        <v>10</v>
      </c>
      <c r="L15" s="45">
        <f>L17+L18</f>
        <v>10</v>
      </c>
      <c r="M15" s="45">
        <f>M17+M18</f>
        <v>30</v>
      </c>
      <c r="N15" s="46"/>
      <c r="O15" s="20"/>
    </row>
    <row r="16" spans="1:14" ht="36" customHeight="1">
      <c r="A16" s="9" t="s">
        <v>79</v>
      </c>
      <c r="B16" s="90" t="s">
        <v>80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46"/>
    </row>
    <row r="17" spans="1:14" ht="60" customHeight="1">
      <c r="A17" s="9" t="s">
        <v>81</v>
      </c>
      <c r="B17" s="27" t="s">
        <v>62</v>
      </c>
      <c r="C17" s="93" t="s">
        <v>63</v>
      </c>
      <c r="D17" s="9" t="s">
        <v>22</v>
      </c>
      <c r="E17" s="9" t="s">
        <v>64</v>
      </c>
      <c r="F17" s="48" t="s">
        <v>65</v>
      </c>
      <c r="G17" s="49">
        <v>1</v>
      </c>
      <c r="H17" s="50" t="s">
        <v>66</v>
      </c>
      <c r="I17" s="9" t="s">
        <v>71</v>
      </c>
      <c r="J17" s="28">
        <v>5</v>
      </c>
      <c r="K17" s="28">
        <v>5</v>
      </c>
      <c r="L17" s="28">
        <v>5</v>
      </c>
      <c r="M17" s="28">
        <f>SUM(J17:L17)</f>
        <v>15</v>
      </c>
      <c r="N17" s="51" t="s">
        <v>82</v>
      </c>
    </row>
    <row r="18" spans="1:14" ht="47.25">
      <c r="A18" s="9" t="s">
        <v>83</v>
      </c>
      <c r="B18" s="27" t="s">
        <v>84</v>
      </c>
      <c r="C18" s="93"/>
      <c r="D18" s="9" t="s">
        <v>22</v>
      </c>
      <c r="E18" s="9" t="s">
        <v>64</v>
      </c>
      <c r="F18" s="48" t="s">
        <v>65</v>
      </c>
      <c r="G18" s="49">
        <v>1</v>
      </c>
      <c r="H18" s="50" t="s">
        <v>66</v>
      </c>
      <c r="I18" s="9" t="s">
        <v>71</v>
      </c>
      <c r="J18" s="28">
        <v>5</v>
      </c>
      <c r="K18" s="28">
        <v>5</v>
      </c>
      <c r="L18" s="28">
        <v>5</v>
      </c>
      <c r="M18" s="28">
        <f>SUM(J18:L18)</f>
        <v>15</v>
      </c>
      <c r="N18" s="51" t="s">
        <v>85</v>
      </c>
    </row>
    <row r="19" spans="1:15" ht="15.75">
      <c r="A19" s="9"/>
      <c r="B19" s="40" t="s">
        <v>86</v>
      </c>
      <c r="C19" s="40"/>
      <c r="D19" s="40"/>
      <c r="E19" s="40"/>
      <c r="F19" s="42"/>
      <c r="G19" s="43"/>
      <c r="H19" s="44"/>
      <c r="I19" s="40"/>
      <c r="J19" s="45">
        <f>J8+J15</f>
        <v>1504.93</v>
      </c>
      <c r="K19" s="45">
        <f>K8+K15</f>
        <v>1482.3</v>
      </c>
      <c r="L19" s="45">
        <f>L8+L15</f>
        <v>1447.3</v>
      </c>
      <c r="M19" s="45">
        <f>M8+M15</f>
        <v>4434.530000000001</v>
      </c>
      <c r="N19" s="27"/>
      <c r="O19" s="20"/>
    </row>
    <row r="20" spans="1:15" ht="15.75">
      <c r="A20" s="52"/>
      <c r="B20" s="12"/>
      <c r="C20" s="12"/>
      <c r="D20" s="12"/>
      <c r="E20" s="12"/>
      <c r="F20" s="52"/>
      <c r="G20" s="53"/>
      <c r="H20" s="53"/>
      <c r="I20" s="12"/>
      <c r="J20" s="54"/>
      <c r="K20" s="54"/>
      <c r="L20" s="54"/>
      <c r="M20" s="54"/>
      <c r="N20" s="12"/>
      <c r="O20" s="20"/>
    </row>
    <row r="21" spans="1:15" s="18" customFormat="1" ht="35.25" customHeight="1">
      <c r="A21" s="76" t="s">
        <v>31</v>
      </c>
      <c r="B21" s="76"/>
      <c r="C21" s="76"/>
      <c r="D21" s="76"/>
      <c r="E21" s="76"/>
      <c r="F21" s="76"/>
      <c r="G21" s="17"/>
      <c r="J21" s="19"/>
      <c r="K21" s="19"/>
      <c r="L21" s="19"/>
      <c r="M21" s="19"/>
      <c r="N21" s="55" t="s">
        <v>32</v>
      </c>
      <c r="O21" s="17"/>
    </row>
    <row r="24" spans="10:13" ht="15.75">
      <c r="J24" s="20"/>
      <c r="K24" s="20"/>
      <c r="L24" s="20"/>
      <c r="M24" s="20"/>
    </row>
    <row r="25" spans="10:15" ht="15.75">
      <c r="J25" s="20"/>
      <c r="K25" s="20"/>
      <c r="L25" s="20"/>
      <c r="M25" s="20"/>
      <c r="O25" s="20"/>
    </row>
  </sheetData>
  <sheetProtection selectLockedCells="1" selectUnlockedCells="1"/>
  <mergeCells count="19">
    <mergeCell ref="B16:M16"/>
    <mergeCell ref="C17:C18"/>
    <mergeCell ref="A21:F21"/>
    <mergeCell ref="B9:M9"/>
    <mergeCell ref="A10:A12"/>
    <mergeCell ref="B10:B12"/>
    <mergeCell ref="C10:C14"/>
    <mergeCell ref="J5:M5"/>
    <mergeCell ref="N5:N6"/>
    <mergeCell ref="F6:H6"/>
    <mergeCell ref="A7:N7"/>
    <mergeCell ref="A5:A6"/>
    <mergeCell ref="B5:B6"/>
    <mergeCell ref="C5:C6"/>
    <mergeCell ref="D5:I5"/>
    <mergeCell ref="E1:G1"/>
    <mergeCell ref="L1:N1"/>
    <mergeCell ref="L2:N2"/>
    <mergeCell ref="A3:N3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77" workbookViewId="0" topLeftCell="A4">
      <selection activeCell="L1" sqref="L1"/>
    </sheetView>
  </sheetViews>
  <sheetFormatPr defaultColWidth="9.00390625" defaultRowHeight="12.75"/>
  <cols>
    <col min="1" max="1" width="7.75390625" style="37" customWidth="1"/>
    <col min="2" max="2" width="37.00390625" style="21" customWidth="1"/>
    <col min="3" max="3" width="17.75390625" style="21" customWidth="1"/>
    <col min="4" max="5" width="9.125" style="21" customWidth="1"/>
    <col min="6" max="6" width="4.625" style="21" customWidth="1"/>
    <col min="7" max="7" width="2.375" style="21" customWidth="1"/>
    <col min="8" max="8" width="6.875" style="21" customWidth="1"/>
    <col min="9" max="9" width="9.125" style="21" customWidth="1"/>
    <col min="10" max="11" width="14.25390625" style="21" customWidth="1"/>
    <col min="12" max="12" width="14.625" style="21" customWidth="1"/>
    <col min="13" max="13" width="15.125" style="21" customWidth="1"/>
    <col min="14" max="14" width="29.25390625" style="21" customWidth="1"/>
    <col min="15" max="15" width="10.375" style="21" customWidth="1"/>
    <col min="16" max="16384" width="9.125" style="21" customWidth="1"/>
  </cols>
  <sheetData>
    <row r="1" spans="5:15" ht="123.75" customHeight="1">
      <c r="E1" s="70"/>
      <c r="F1" s="70"/>
      <c r="G1" s="70"/>
      <c r="L1" s="70" t="s">
        <v>87</v>
      </c>
      <c r="M1" s="70"/>
      <c r="N1" s="70"/>
      <c r="O1" s="2"/>
    </row>
    <row r="2" spans="5:15" ht="42" customHeight="1">
      <c r="E2" s="2"/>
      <c r="F2" s="2"/>
      <c r="G2" s="2"/>
      <c r="L2" s="2"/>
      <c r="M2" s="2"/>
      <c r="N2" s="2"/>
      <c r="O2" s="2"/>
    </row>
    <row r="3" spans="1:14" ht="41.25" customHeight="1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5:9" ht="15.75">
      <c r="E4" s="38"/>
      <c r="F4" s="39" t="s">
        <v>51</v>
      </c>
      <c r="G4" s="38">
        <v>2</v>
      </c>
      <c r="H4" s="38"/>
      <c r="I4" s="38"/>
    </row>
    <row r="5" spans="1:14" ht="18" customHeight="1">
      <c r="A5" s="88" t="s">
        <v>89</v>
      </c>
      <c r="B5" s="81" t="s">
        <v>4</v>
      </c>
      <c r="C5" s="81" t="s">
        <v>53</v>
      </c>
      <c r="D5" s="81" t="s">
        <v>54</v>
      </c>
      <c r="E5" s="81"/>
      <c r="F5" s="81"/>
      <c r="G5" s="81"/>
      <c r="H5" s="81"/>
      <c r="I5" s="81"/>
      <c r="J5" s="81" t="s">
        <v>7</v>
      </c>
      <c r="K5" s="81"/>
      <c r="L5" s="81"/>
      <c r="M5" s="81"/>
      <c r="N5" s="81" t="s">
        <v>55</v>
      </c>
    </row>
    <row r="6" spans="1:14" ht="83.25" customHeight="1">
      <c r="A6" s="88"/>
      <c r="B6" s="81"/>
      <c r="C6" s="81"/>
      <c r="D6" s="25" t="s">
        <v>8</v>
      </c>
      <c r="E6" s="25" t="s">
        <v>9</v>
      </c>
      <c r="F6" s="81" t="s">
        <v>10</v>
      </c>
      <c r="G6" s="81"/>
      <c r="H6" s="81"/>
      <c r="I6" s="25" t="s">
        <v>11</v>
      </c>
      <c r="J6" s="25" t="s">
        <v>12</v>
      </c>
      <c r="K6" s="25" t="s">
        <v>13</v>
      </c>
      <c r="L6" s="25" t="s">
        <v>14</v>
      </c>
      <c r="M6" s="25" t="s">
        <v>90</v>
      </c>
      <c r="N6" s="81"/>
    </row>
    <row r="7" spans="1:14" ht="21" customHeight="1">
      <c r="A7" s="94" t="s">
        <v>91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15.75">
      <c r="A8" s="9"/>
      <c r="B8" s="40" t="s">
        <v>58</v>
      </c>
      <c r="C8" s="41"/>
      <c r="D8" s="40"/>
      <c r="E8" s="40"/>
      <c r="F8" s="42"/>
      <c r="G8" s="43"/>
      <c r="H8" s="44"/>
      <c r="I8" s="40"/>
      <c r="J8" s="56">
        <f>J10</f>
        <v>1</v>
      </c>
      <c r="K8" s="56">
        <f>K10</f>
        <v>1</v>
      </c>
      <c r="L8" s="56">
        <f>L10</f>
        <v>1</v>
      </c>
      <c r="M8" s="56">
        <f>M10</f>
        <v>3</v>
      </c>
      <c r="N8" s="46"/>
      <c r="O8" s="20"/>
    </row>
    <row r="9" spans="1:14" ht="16.5" customHeight="1">
      <c r="A9" s="9" t="s">
        <v>59</v>
      </c>
      <c r="B9" s="90" t="s">
        <v>92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7"/>
    </row>
    <row r="10" spans="1:15" ht="118.5" customHeight="1">
      <c r="A10" s="47" t="s">
        <v>61</v>
      </c>
      <c r="B10" s="57" t="s">
        <v>93</v>
      </c>
      <c r="C10" s="58" t="s">
        <v>63</v>
      </c>
      <c r="D10" s="9" t="s">
        <v>22</v>
      </c>
      <c r="E10" s="9" t="s">
        <v>94</v>
      </c>
      <c r="F10" s="48" t="s">
        <v>65</v>
      </c>
      <c r="G10" s="49">
        <f>$G$4</f>
        <v>2</v>
      </c>
      <c r="H10" s="50" t="s">
        <v>95</v>
      </c>
      <c r="I10" s="9" t="s">
        <v>71</v>
      </c>
      <c r="J10" s="59">
        <v>1</v>
      </c>
      <c r="K10" s="59">
        <v>1</v>
      </c>
      <c r="L10" s="59">
        <v>1</v>
      </c>
      <c r="M10" s="59">
        <f>SUM(J10:L10)</f>
        <v>3</v>
      </c>
      <c r="N10" s="60" t="s">
        <v>96</v>
      </c>
      <c r="O10" s="61"/>
    </row>
    <row r="11" spans="1:15" ht="12.75" customHeight="1" hidden="1">
      <c r="A11" s="9"/>
      <c r="B11" s="40" t="s">
        <v>78</v>
      </c>
      <c r="C11" s="41"/>
      <c r="D11" s="40"/>
      <c r="E11" s="40"/>
      <c r="F11" s="42"/>
      <c r="G11" s="43"/>
      <c r="H11" s="44"/>
      <c r="I11" s="40"/>
      <c r="J11" s="56">
        <f>J13</f>
        <v>0</v>
      </c>
      <c r="K11" s="56">
        <f>K13</f>
        <v>0</v>
      </c>
      <c r="L11" s="56">
        <f>L13</f>
        <v>0</v>
      </c>
      <c r="M11" s="56">
        <f>M13</f>
        <v>0</v>
      </c>
      <c r="N11" s="46"/>
      <c r="O11" s="20"/>
    </row>
    <row r="12" spans="1:14" ht="12.75" customHeight="1" hidden="1">
      <c r="A12" s="9" t="s">
        <v>79</v>
      </c>
      <c r="B12" s="90" t="s">
        <v>97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27"/>
    </row>
    <row r="13" spans="1:15" ht="12.75" customHeight="1" hidden="1">
      <c r="A13" s="47" t="s">
        <v>81</v>
      </c>
      <c r="B13" s="62" t="s">
        <v>98</v>
      </c>
      <c r="C13" s="63" t="s">
        <v>99</v>
      </c>
      <c r="D13" s="64" t="s">
        <v>100</v>
      </c>
      <c r="E13" s="64" t="s">
        <v>94</v>
      </c>
      <c r="F13" s="65" t="s">
        <v>65</v>
      </c>
      <c r="G13" s="66">
        <v>2</v>
      </c>
      <c r="H13" s="67" t="s">
        <v>95</v>
      </c>
      <c r="I13" s="64" t="s">
        <v>71</v>
      </c>
      <c r="J13" s="68"/>
      <c r="K13" s="68"/>
      <c r="L13" s="68"/>
      <c r="M13" s="68">
        <f>SUM(J13:L13)</f>
        <v>0</v>
      </c>
      <c r="N13" s="69" t="s">
        <v>101</v>
      </c>
      <c r="O13" s="24"/>
    </row>
    <row r="14" spans="1:15" ht="15.75">
      <c r="A14" s="9"/>
      <c r="B14" s="40" t="s">
        <v>102</v>
      </c>
      <c r="C14" s="40"/>
      <c r="D14" s="40"/>
      <c r="E14" s="40"/>
      <c r="F14" s="42"/>
      <c r="G14" s="43"/>
      <c r="H14" s="44"/>
      <c r="I14" s="40"/>
      <c r="J14" s="56">
        <f>J8+J11</f>
        <v>1</v>
      </c>
      <c r="K14" s="56">
        <f>K8+K11</f>
        <v>1</v>
      </c>
      <c r="L14" s="56">
        <f>L8+L11</f>
        <v>1</v>
      </c>
      <c r="M14" s="56">
        <f>M8+M11</f>
        <v>3</v>
      </c>
      <c r="N14" s="27"/>
      <c r="O14" s="20"/>
    </row>
    <row r="17" spans="1:14" s="18" customFormat="1" ht="43.5" customHeight="1">
      <c r="A17" s="76" t="s">
        <v>31</v>
      </c>
      <c r="B17" s="76"/>
      <c r="C17" s="76"/>
      <c r="D17" s="76"/>
      <c r="E17" s="76"/>
      <c r="F17" s="76"/>
      <c r="G17" s="76"/>
      <c r="J17" s="19"/>
      <c r="K17" s="19"/>
      <c r="L17" s="19"/>
      <c r="M17" s="19"/>
      <c r="N17" s="55" t="s">
        <v>32</v>
      </c>
    </row>
    <row r="19" spans="10:13" ht="15.75">
      <c r="J19" s="20"/>
      <c r="K19" s="20"/>
      <c r="L19" s="20"/>
      <c r="M19" s="20"/>
    </row>
    <row r="20" spans="10:15" ht="15.75">
      <c r="J20" s="20"/>
      <c r="K20" s="20"/>
      <c r="L20" s="20"/>
      <c r="M20" s="20"/>
      <c r="O20" s="20"/>
    </row>
  </sheetData>
  <sheetProtection selectLockedCells="1" selectUnlockedCells="1"/>
  <mergeCells count="14">
    <mergeCell ref="A7:N7"/>
    <mergeCell ref="B9:M9"/>
    <mergeCell ref="B12:M12"/>
    <mergeCell ref="A17:G17"/>
    <mergeCell ref="E1:G1"/>
    <mergeCell ref="L1:N1"/>
    <mergeCell ref="A3:N3"/>
    <mergeCell ref="A5:A6"/>
    <mergeCell ref="B5:B6"/>
    <mergeCell ref="C5:C6"/>
    <mergeCell ref="D5:I5"/>
    <mergeCell ref="J5:M5"/>
    <mergeCell ref="N5:N6"/>
    <mergeCell ref="F6:H6"/>
  </mergeCells>
  <printOptions/>
  <pageMargins left="0.39375" right="0.39375" top="0.9840277777777777" bottom="0.7875" header="0.5118055555555555" footer="0.5118055555555555"/>
  <pageSetup fitToHeight="0" fitToWidth="1" horizontalDpi="300" verticalDpi="300" orientation="landscape" paperSize="9"/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zoomScaleSheetLayoutView="77" workbookViewId="0" topLeftCell="A1">
      <selection activeCell="E30" sqref="E30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7" ht="84" customHeight="1">
      <c r="A1" s="24"/>
      <c r="B1" s="24"/>
      <c r="C1" s="24"/>
      <c r="D1" s="70" t="s">
        <v>103</v>
      </c>
      <c r="E1" s="70"/>
      <c r="F1" s="70"/>
      <c r="G1" s="70"/>
    </row>
    <row r="2" spans="1:7" ht="27.75" customHeight="1">
      <c r="A2" s="24"/>
      <c r="B2" s="24"/>
      <c r="C2" s="24"/>
      <c r="D2" s="2"/>
      <c r="E2" s="2"/>
      <c r="F2" s="2"/>
      <c r="G2" s="2"/>
    </row>
    <row r="3" spans="1:7" ht="67.5" customHeight="1">
      <c r="A3" s="80" t="s">
        <v>104</v>
      </c>
      <c r="B3" s="80"/>
      <c r="C3" s="80"/>
      <c r="D3" s="80"/>
      <c r="E3" s="80"/>
      <c r="F3" s="80"/>
      <c r="G3" s="80"/>
    </row>
    <row r="4" spans="1:7" ht="15.75">
      <c r="A4" s="24"/>
      <c r="B4" s="24"/>
      <c r="C4" s="24"/>
      <c r="D4" s="24"/>
      <c r="E4" s="24"/>
      <c r="F4" s="24"/>
      <c r="G4" s="24"/>
    </row>
    <row r="5" spans="1:7" ht="24.75" customHeight="1">
      <c r="A5" s="81" t="s">
        <v>37</v>
      </c>
      <c r="B5" s="81" t="s">
        <v>38</v>
      </c>
      <c r="C5" s="81" t="s">
        <v>39</v>
      </c>
      <c r="D5" s="81" t="s">
        <v>40</v>
      </c>
      <c r="E5" s="81"/>
      <c r="F5" s="81"/>
      <c r="G5" s="81"/>
    </row>
    <row r="6" spans="1:7" ht="57.75" customHeight="1">
      <c r="A6" s="81"/>
      <c r="B6" s="81"/>
      <c r="C6" s="81"/>
      <c r="D6" s="25" t="s">
        <v>12</v>
      </c>
      <c r="E6" s="25" t="s">
        <v>13</v>
      </c>
      <c r="F6" s="25" t="s">
        <v>14</v>
      </c>
      <c r="G6" s="25" t="s">
        <v>15</v>
      </c>
    </row>
    <row r="7" spans="1:12" ht="12.75" customHeight="1" hidden="1">
      <c r="A7" s="82" t="s">
        <v>16</v>
      </c>
      <c r="B7" s="75" t="s">
        <v>17</v>
      </c>
      <c r="C7" s="27" t="s">
        <v>41</v>
      </c>
      <c r="D7" s="28">
        <f>D13+D19</f>
        <v>1505.93</v>
      </c>
      <c r="E7" s="28">
        <f>E13+E19</f>
        <v>1483.3</v>
      </c>
      <c r="F7" s="28">
        <f>F13+F19</f>
        <v>1448.3</v>
      </c>
      <c r="G7" s="28">
        <f>G13+G19</f>
        <v>4437.53</v>
      </c>
      <c r="L7" s="29"/>
    </row>
    <row r="8" spans="1:7" ht="15.75" hidden="1">
      <c r="A8" s="82"/>
      <c r="B8" s="75"/>
      <c r="C8" s="27" t="s">
        <v>42</v>
      </c>
      <c r="D8" s="28"/>
      <c r="E8" s="28"/>
      <c r="F8" s="28"/>
      <c r="G8" s="28"/>
    </row>
    <row r="9" spans="1:7" ht="31.5" hidden="1">
      <c r="A9" s="82"/>
      <c r="B9" s="75"/>
      <c r="C9" s="30" t="s">
        <v>43</v>
      </c>
      <c r="D9" s="28">
        <f>D15+D21</f>
        <v>1505.93</v>
      </c>
      <c r="E9" s="28">
        <f>E15+E21</f>
        <v>1483.3</v>
      </c>
      <c r="F9" s="28">
        <f>F15+F21</f>
        <v>1448.3</v>
      </c>
      <c r="G9" s="28">
        <f>G15+G21</f>
        <v>4437.530000000001</v>
      </c>
    </row>
    <row r="10" spans="1:7" ht="15.75" hidden="1" outlineLevel="1">
      <c r="A10" s="82"/>
      <c r="B10" s="75"/>
      <c r="C10" s="31" t="s">
        <v>44</v>
      </c>
      <c r="D10" s="28">
        <f aca="true" t="shared" si="0" ref="D10:G12">D16</f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</row>
    <row r="11" spans="1:10" ht="15.75" hidden="1" outlineLevel="1">
      <c r="A11" s="82"/>
      <c r="B11" s="75"/>
      <c r="C11" s="31" t="s">
        <v>45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32"/>
      <c r="I11" s="32"/>
      <c r="J11" s="32"/>
    </row>
    <row r="12" spans="1:7" ht="12.75" customHeight="1" hidden="1" outlineLevel="1">
      <c r="A12" s="82"/>
      <c r="B12" s="75"/>
      <c r="C12" s="31" t="s">
        <v>46</v>
      </c>
      <c r="D12" s="28">
        <f t="shared" si="0"/>
        <v>0</v>
      </c>
      <c r="E12" s="28">
        <f t="shared" si="0"/>
        <v>35</v>
      </c>
      <c r="F12" s="28">
        <f t="shared" si="0"/>
        <v>0</v>
      </c>
      <c r="G12" s="28">
        <f t="shared" si="0"/>
        <v>35</v>
      </c>
    </row>
    <row r="13" spans="1:12" s="35" customFormat="1" ht="12.75" customHeight="1" hidden="1">
      <c r="A13" s="83" t="s">
        <v>23</v>
      </c>
      <c r="B13" s="74" t="s">
        <v>24</v>
      </c>
      <c r="C13" s="33" t="s">
        <v>41</v>
      </c>
      <c r="D13" s="34">
        <f>D15</f>
        <v>1504.93</v>
      </c>
      <c r="E13" s="34">
        <f>E15</f>
        <v>1482.3</v>
      </c>
      <c r="F13" s="34">
        <f>F15</f>
        <v>1447.3</v>
      </c>
      <c r="G13" s="34">
        <f>SUM(D13:F13)</f>
        <v>4434.53</v>
      </c>
      <c r="L13" s="36"/>
    </row>
    <row r="14" spans="1:12" s="35" customFormat="1" ht="15.75" hidden="1">
      <c r="A14" s="83"/>
      <c r="B14" s="74"/>
      <c r="C14" s="33" t="s">
        <v>42</v>
      </c>
      <c r="D14" s="34"/>
      <c r="E14" s="34"/>
      <c r="F14" s="34"/>
      <c r="G14" s="34"/>
      <c r="L14" s="36"/>
    </row>
    <row r="15" spans="1:12" s="35" customFormat="1" ht="31.5" hidden="1">
      <c r="A15" s="83"/>
      <c r="B15" s="74"/>
      <c r="C15" s="30" t="s">
        <v>43</v>
      </c>
      <c r="D15" s="34">
        <f>ПП1!J19</f>
        <v>1504.93</v>
      </c>
      <c r="E15" s="34">
        <f>ПП1!K19</f>
        <v>1482.3</v>
      </c>
      <c r="F15" s="34">
        <f>ПП1!L19</f>
        <v>1447.3</v>
      </c>
      <c r="G15" s="34">
        <f>ПП1!M19</f>
        <v>4434.530000000001</v>
      </c>
      <c r="L15" s="36"/>
    </row>
    <row r="16" spans="1:12" s="35" customFormat="1" ht="15.75" hidden="1">
      <c r="A16" s="83"/>
      <c r="B16" s="74"/>
      <c r="C16" s="31" t="s">
        <v>44</v>
      </c>
      <c r="D16" s="34">
        <v>0</v>
      </c>
      <c r="E16" s="34">
        <v>0</v>
      </c>
      <c r="F16" s="34">
        <v>0</v>
      </c>
      <c r="G16" s="34">
        <f>SUM(D16:F16)</f>
        <v>0</v>
      </c>
      <c r="L16" s="36"/>
    </row>
    <row r="17" spans="1:12" s="35" customFormat="1" ht="15.75" hidden="1">
      <c r="A17" s="83"/>
      <c r="B17" s="74"/>
      <c r="C17" s="31" t="s">
        <v>45</v>
      </c>
      <c r="D17" s="34">
        <v>0</v>
      </c>
      <c r="E17" s="34">
        <v>0</v>
      </c>
      <c r="F17" s="34">
        <v>0</v>
      </c>
      <c r="G17" s="34">
        <f>SUM(D17:F17)</f>
        <v>0</v>
      </c>
      <c r="L17" s="36"/>
    </row>
    <row r="18" spans="1:12" s="35" customFormat="1" ht="12.75" customHeight="1" hidden="1">
      <c r="A18" s="83"/>
      <c r="B18" s="74"/>
      <c r="C18" s="31" t="s">
        <v>46</v>
      </c>
      <c r="D18" s="34"/>
      <c r="E18" s="34">
        <f>ПП1!K12</f>
        <v>35</v>
      </c>
      <c r="F18" s="34"/>
      <c r="G18" s="34">
        <f>SUM(D18:F18)</f>
        <v>35</v>
      </c>
      <c r="L18" s="36"/>
    </row>
    <row r="19" spans="1:12" s="35" customFormat="1" ht="12.75" customHeight="1">
      <c r="A19" s="84" t="s">
        <v>28</v>
      </c>
      <c r="B19" s="84" t="s">
        <v>29</v>
      </c>
      <c r="C19" s="33" t="s">
        <v>41</v>
      </c>
      <c r="D19" s="34">
        <f>D21</f>
        <v>1</v>
      </c>
      <c r="E19" s="34">
        <f>E21</f>
        <v>1</v>
      </c>
      <c r="F19" s="34">
        <f>F21</f>
        <v>1</v>
      </c>
      <c r="G19" s="34">
        <f>SUM(D19:F19)</f>
        <v>3</v>
      </c>
      <c r="L19" s="36"/>
    </row>
    <row r="20" spans="1:12" s="35" customFormat="1" ht="15.75">
      <c r="A20" s="84"/>
      <c r="B20" s="84"/>
      <c r="C20" s="33" t="s">
        <v>42</v>
      </c>
      <c r="D20" s="34"/>
      <c r="E20" s="34"/>
      <c r="F20" s="34"/>
      <c r="G20" s="34"/>
      <c r="L20" s="36"/>
    </row>
    <row r="21" spans="1:12" s="35" customFormat="1" ht="31.5">
      <c r="A21" s="84"/>
      <c r="B21" s="84"/>
      <c r="C21" s="30" t="s">
        <v>43</v>
      </c>
      <c r="D21" s="34">
        <f>ПП2!J14</f>
        <v>1</v>
      </c>
      <c r="E21" s="34">
        <f>ПП2!K14</f>
        <v>1</v>
      </c>
      <c r="F21" s="34">
        <f>ПП2!L14</f>
        <v>1</v>
      </c>
      <c r="G21" s="34">
        <f>ПП2!M14</f>
        <v>3</v>
      </c>
      <c r="L21" s="36"/>
    </row>
    <row r="22" spans="1:12" s="35" customFormat="1" ht="12.75" customHeight="1">
      <c r="A22" s="84"/>
      <c r="B22" s="84"/>
      <c r="C22" s="31" t="s">
        <v>44</v>
      </c>
      <c r="D22" s="34">
        <v>0</v>
      </c>
      <c r="E22" s="34">
        <v>0</v>
      </c>
      <c r="F22" s="34">
        <v>0</v>
      </c>
      <c r="G22" s="34">
        <f>SUM(D22:F22)</f>
        <v>0</v>
      </c>
      <c r="L22" s="36"/>
    </row>
    <row r="23" spans="1:12" s="35" customFormat="1" ht="12.75" customHeight="1">
      <c r="A23" s="84"/>
      <c r="B23" s="84"/>
      <c r="C23" s="31" t="s">
        <v>45</v>
      </c>
      <c r="D23" s="34">
        <v>0</v>
      </c>
      <c r="E23" s="34">
        <v>0</v>
      </c>
      <c r="F23" s="34">
        <v>0</v>
      </c>
      <c r="G23" s="34">
        <f>SUM(D23:F23)</f>
        <v>0</v>
      </c>
      <c r="L23" s="36"/>
    </row>
    <row r="24" spans="1:12" s="35" customFormat="1" ht="15.75">
      <c r="A24" s="84"/>
      <c r="B24" s="84"/>
      <c r="C24" s="31" t="s">
        <v>46</v>
      </c>
      <c r="D24" s="34"/>
      <c r="E24" s="34"/>
      <c r="F24" s="34"/>
      <c r="G24" s="34">
        <f>SUM(D24:F24)</f>
        <v>0</v>
      </c>
      <c r="L24" s="36"/>
    </row>
    <row r="26" spans="1:9" ht="23.25" customHeight="1">
      <c r="A26" s="85" t="s">
        <v>31</v>
      </c>
      <c r="B26" s="85"/>
      <c r="C26" s="85"/>
      <c r="D26" s="85"/>
      <c r="E26" s="18"/>
      <c r="F26" s="85" t="s">
        <v>32</v>
      </c>
      <c r="G26" s="85"/>
      <c r="H26" s="86" t="s">
        <v>47</v>
      </c>
      <c r="I26" s="86"/>
    </row>
  </sheetData>
  <sheetProtection selectLockedCells="1" selectUnlockedCells="1"/>
  <mergeCells count="15">
    <mergeCell ref="H26:I26"/>
    <mergeCell ref="A19:A24"/>
    <mergeCell ref="B19:B24"/>
    <mergeCell ref="A26:D26"/>
    <mergeCell ref="F26:G26"/>
    <mergeCell ref="A7:A12"/>
    <mergeCell ref="B7:B12"/>
    <mergeCell ref="A13:A18"/>
    <mergeCell ref="B13:B18"/>
    <mergeCell ref="D1:G1"/>
    <mergeCell ref="A3:G3"/>
    <mergeCell ref="A5:A6"/>
    <mergeCell ref="B5:B6"/>
    <mergeCell ref="C5:C6"/>
    <mergeCell ref="D5:G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zoomScaleSheetLayoutView="77" workbookViewId="0" topLeftCell="A1">
      <selection activeCell="G13" sqref="G13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7" ht="42.75" customHeight="1">
      <c r="A1" s="24"/>
      <c r="B1" s="24"/>
      <c r="C1" s="24"/>
      <c r="D1" s="70" t="s">
        <v>105</v>
      </c>
      <c r="E1" s="70"/>
      <c r="F1" s="70"/>
      <c r="G1" s="2"/>
    </row>
    <row r="2" spans="1:7" ht="82.5" customHeight="1">
      <c r="A2" s="24"/>
      <c r="B2" s="24"/>
      <c r="C2" s="24"/>
      <c r="D2" s="70" t="s">
        <v>106</v>
      </c>
      <c r="E2" s="70"/>
      <c r="F2" s="70"/>
      <c r="G2" s="70"/>
    </row>
    <row r="3" spans="1:7" ht="67.5" customHeight="1">
      <c r="A3" s="80" t="s">
        <v>107</v>
      </c>
      <c r="B3" s="80"/>
      <c r="C3" s="80"/>
      <c r="D3" s="80"/>
      <c r="E3" s="80"/>
      <c r="F3" s="80"/>
      <c r="G3" s="80"/>
    </row>
    <row r="4" spans="1:7" ht="15.75">
      <c r="A4" s="24"/>
      <c r="B4" s="24"/>
      <c r="C4" s="24"/>
      <c r="D4" s="24"/>
      <c r="E4" s="24"/>
      <c r="F4" s="24"/>
      <c r="G4" s="24"/>
    </row>
    <row r="5" spans="1:7" ht="24.75" customHeight="1">
      <c r="A5" s="81" t="s">
        <v>37</v>
      </c>
      <c r="B5" s="81" t="s">
        <v>38</v>
      </c>
      <c r="C5" s="81" t="s">
        <v>39</v>
      </c>
      <c r="D5" s="81" t="s">
        <v>40</v>
      </c>
      <c r="E5" s="81"/>
      <c r="F5" s="81"/>
      <c r="G5" s="81"/>
    </row>
    <row r="6" spans="1:7" ht="57.75" customHeight="1">
      <c r="A6" s="81"/>
      <c r="B6" s="81"/>
      <c r="C6" s="81"/>
      <c r="D6" s="25" t="s">
        <v>12</v>
      </c>
      <c r="E6" s="25" t="s">
        <v>13</v>
      </c>
      <c r="F6" s="25" t="s">
        <v>14</v>
      </c>
      <c r="G6" s="25" t="s">
        <v>15</v>
      </c>
    </row>
    <row r="7" spans="1:12" ht="12.75" customHeight="1" hidden="1">
      <c r="A7" s="82" t="s">
        <v>16</v>
      </c>
      <c r="B7" s="75" t="s">
        <v>17</v>
      </c>
      <c r="C7" s="27" t="s">
        <v>41</v>
      </c>
      <c r="D7" s="28">
        <f>D13+D19</f>
        <v>1505.93</v>
      </c>
      <c r="E7" s="28">
        <f>E13+E19</f>
        <v>1483.3</v>
      </c>
      <c r="F7" s="28">
        <f>F13+F19</f>
        <v>1448.3</v>
      </c>
      <c r="G7" s="28">
        <f>G13+G19</f>
        <v>4437.53</v>
      </c>
      <c r="L7" s="29"/>
    </row>
    <row r="8" spans="1:7" ht="15.75" hidden="1">
      <c r="A8" s="82"/>
      <c r="B8" s="75"/>
      <c r="C8" s="27" t="s">
        <v>42</v>
      </c>
      <c r="D8" s="28"/>
      <c r="E8" s="28"/>
      <c r="F8" s="28"/>
      <c r="G8" s="28"/>
    </row>
    <row r="9" spans="1:7" ht="31.5" hidden="1">
      <c r="A9" s="82"/>
      <c r="B9" s="75"/>
      <c r="C9" s="30" t="s">
        <v>43</v>
      </c>
      <c r="D9" s="28">
        <f>D15+D21</f>
        <v>1495.55</v>
      </c>
      <c r="E9" s="28">
        <f>E15+E21</f>
        <v>1448.3</v>
      </c>
      <c r="F9" s="28">
        <f>F15+F21</f>
        <v>1448.3</v>
      </c>
      <c r="G9" s="28">
        <f>G15+G21</f>
        <v>4392.150000000001</v>
      </c>
    </row>
    <row r="10" spans="1:7" ht="15.75" hidden="1" outlineLevel="1">
      <c r="A10" s="82"/>
      <c r="B10" s="75"/>
      <c r="C10" s="31" t="s">
        <v>44</v>
      </c>
      <c r="D10" s="28">
        <f aca="true" t="shared" si="0" ref="D10:G12">D16</f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</row>
    <row r="11" spans="1:10" ht="15.75" hidden="1" outlineLevel="1">
      <c r="A11" s="82"/>
      <c r="B11" s="75"/>
      <c r="C11" s="31" t="s">
        <v>45</v>
      </c>
      <c r="D11" s="28">
        <f t="shared" si="0"/>
        <v>10.38</v>
      </c>
      <c r="E11" s="28">
        <f t="shared" si="0"/>
        <v>0</v>
      </c>
      <c r="F11" s="28">
        <f t="shared" si="0"/>
        <v>0</v>
      </c>
      <c r="G11" s="28">
        <f t="shared" si="0"/>
        <v>10.38</v>
      </c>
      <c r="H11" s="32"/>
      <c r="I11" s="32"/>
      <c r="J11" s="32"/>
    </row>
    <row r="12" spans="1:7" ht="12.75" customHeight="1" hidden="1" outlineLevel="1">
      <c r="A12" s="82"/>
      <c r="B12" s="75"/>
      <c r="C12" s="31" t="s">
        <v>46</v>
      </c>
      <c r="D12" s="28">
        <f t="shared" si="0"/>
        <v>0</v>
      </c>
      <c r="E12" s="28">
        <f t="shared" si="0"/>
        <v>35</v>
      </c>
      <c r="F12" s="28">
        <f t="shared" si="0"/>
        <v>0</v>
      </c>
      <c r="G12" s="28">
        <f t="shared" si="0"/>
        <v>35</v>
      </c>
    </row>
    <row r="13" spans="1:12" s="35" customFormat="1" ht="15" customHeight="1">
      <c r="A13" s="83" t="s">
        <v>23</v>
      </c>
      <c r="B13" s="74" t="s">
        <v>24</v>
      </c>
      <c r="C13" s="33" t="s">
        <v>41</v>
      </c>
      <c r="D13" s="34">
        <f>D15+D17</f>
        <v>1504.93</v>
      </c>
      <c r="E13" s="34">
        <f>E15+E18</f>
        <v>1482.3</v>
      </c>
      <c r="F13" s="34">
        <f>F15</f>
        <v>1447.3</v>
      </c>
      <c r="G13" s="34">
        <f>SUM(D13:F13)</f>
        <v>4434.53</v>
      </c>
      <c r="L13" s="36"/>
    </row>
    <row r="14" spans="1:12" s="35" customFormat="1" ht="15.75">
      <c r="A14" s="83"/>
      <c r="B14" s="74"/>
      <c r="C14" s="33" t="s">
        <v>42</v>
      </c>
      <c r="D14" s="34"/>
      <c r="E14" s="34"/>
      <c r="F14" s="34"/>
      <c r="G14" s="34"/>
      <c r="L14" s="36"/>
    </row>
    <row r="15" spans="1:12" s="35" customFormat="1" ht="31.5">
      <c r="A15" s="83"/>
      <c r="B15" s="74"/>
      <c r="C15" s="30" t="s">
        <v>43</v>
      </c>
      <c r="D15" s="34">
        <f>ПП1!J10+ПП1!J13+ПП1!J14+ПП1!J15</f>
        <v>1494.55</v>
      </c>
      <c r="E15" s="34">
        <f>ПП1!K10+ПП1!K13+ПП1!K14+ПП1!K15</f>
        <v>1447.3</v>
      </c>
      <c r="F15" s="34">
        <f>ПП1!L19</f>
        <v>1447.3</v>
      </c>
      <c r="G15" s="34">
        <f>ПП1!M10+ПП1!M13+ПП1!M14+ПП1!M17+ПП1!M18</f>
        <v>4389.150000000001</v>
      </c>
      <c r="L15" s="36"/>
    </row>
    <row r="16" spans="1:12" s="35" customFormat="1" ht="15.75">
      <c r="A16" s="83"/>
      <c r="B16" s="74"/>
      <c r="C16" s="31" t="s">
        <v>44</v>
      </c>
      <c r="D16" s="34">
        <v>0</v>
      </c>
      <c r="E16" s="34">
        <v>0</v>
      </c>
      <c r="F16" s="34">
        <v>0</v>
      </c>
      <c r="G16" s="34">
        <f>SUM(D16:F16)</f>
        <v>0</v>
      </c>
      <c r="L16" s="36"/>
    </row>
    <row r="17" spans="1:12" s="35" customFormat="1" ht="15.75">
      <c r="A17" s="83"/>
      <c r="B17" s="74"/>
      <c r="C17" s="31" t="s">
        <v>45</v>
      </c>
      <c r="D17" s="34">
        <v>10.38</v>
      </c>
      <c r="E17" s="34">
        <v>0</v>
      </c>
      <c r="F17" s="34">
        <v>0</v>
      </c>
      <c r="G17" s="34">
        <f>SUM(D17:F17)</f>
        <v>10.38</v>
      </c>
      <c r="L17" s="36"/>
    </row>
    <row r="18" spans="1:12" s="35" customFormat="1" ht="46.5" customHeight="1">
      <c r="A18" s="83"/>
      <c r="B18" s="74"/>
      <c r="C18" s="31" t="s">
        <v>46</v>
      </c>
      <c r="D18" s="34"/>
      <c r="E18" s="34">
        <f>ПП1!K12</f>
        <v>35</v>
      </c>
      <c r="F18" s="34"/>
      <c r="G18" s="34">
        <f>SUM(D18:F18)</f>
        <v>35</v>
      </c>
      <c r="L18" s="36"/>
    </row>
    <row r="19" spans="1:12" s="35" customFormat="1" ht="12.75" customHeight="1" hidden="1">
      <c r="A19" s="84" t="s">
        <v>28</v>
      </c>
      <c r="B19" s="84" t="s">
        <v>29</v>
      </c>
      <c r="C19" s="33" t="s">
        <v>41</v>
      </c>
      <c r="D19" s="34">
        <f>D21</f>
        <v>1</v>
      </c>
      <c r="E19" s="34">
        <f>E21</f>
        <v>1</v>
      </c>
      <c r="F19" s="34">
        <f>F21</f>
        <v>1</v>
      </c>
      <c r="G19" s="34">
        <f>SUM(D19:F19)</f>
        <v>3</v>
      </c>
      <c r="L19" s="36"/>
    </row>
    <row r="20" spans="1:12" s="35" customFormat="1" ht="15.75" hidden="1">
      <c r="A20" s="84"/>
      <c r="B20" s="84"/>
      <c r="C20" s="33" t="s">
        <v>42</v>
      </c>
      <c r="D20" s="34"/>
      <c r="E20" s="34"/>
      <c r="F20" s="34"/>
      <c r="G20" s="34"/>
      <c r="L20" s="36"/>
    </row>
    <row r="21" spans="1:12" s="35" customFormat="1" ht="31.5" hidden="1">
      <c r="A21" s="84"/>
      <c r="B21" s="84"/>
      <c r="C21" s="30" t="s">
        <v>43</v>
      </c>
      <c r="D21" s="34">
        <f>ПП2!J14</f>
        <v>1</v>
      </c>
      <c r="E21" s="34">
        <f>ПП2!K14</f>
        <v>1</v>
      </c>
      <c r="F21" s="34">
        <f>ПП2!L14</f>
        <v>1</v>
      </c>
      <c r="G21" s="34">
        <f>ПП2!M14</f>
        <v>3</v>
      </c>
      <c r="L21" s="36"/>
    </row>
    <row r="22" spans="1:12" s="35" customFormat="1" ht="12.75" customHeight="1" hidden="1">
      <c r="A22" s="84"/>
      <c r="B22" s="84"/>
      <c r="C22" s="31" t="s">
        <v>44</v>
      </c>
      <c r="D22" s="34">
        <v>0</v>
      </c>
      <c r="E22" s="34">
        <v>0</v>
      </c>
      <c r="F22" s="34">
        <v>0</v>
      </c>
      <c r="G22" s="34">
        <f>SUM(D22:F22)</f>
        <v>0</v>
      </c>
      <c r="L22" s="36"/>
    </row>
    <row r="23" spans="1:12" s="35" customFormat="1" ht="12.75" customHeight="1" hidden="1">
      <c r="A23" s="84"/>
      <c r="B23" s="84"/>
      <c r="C23" s="31" t="s">
        <v>45</v>
      </c>
      <c r="D23" s="34">
        <v>0</v>
      </c>
      <c r="E23" s="34">
        <v>0</v>
      </c>
      <c r="F23" s="34">
        <v>0</v>
      </c>
      <c r="G23" s="34">
        <f>SUM(D23:F23)</f>
        <v>0</v>
      </c>
      <c r="L23" s="36"/>
    </row>
    <row r="24" spans="1:12" s="35" customFormat="1" ht="15.75" hidden="1">
      <c r="A24" s="84"/>
      <c r="B24" s="84"/>
      <c r="C24" s="31" t="s">
        <v>46</v>
      </c>
      <c r="D24" s="34"/>
      <c r="E24" s="34"/>
      <c r="F24" s="34"/>
      <c r="G24" s="34">
        <f>SUM(D24:F24)</f>
        <v>0</v>
      </c>
      <c r="L24" s="36"/>
    </row>
    <row r="26" spans="1:9" ht="23.25" customHeight="1">
      <c r="A26" s="85" t="s">
        <v>31</v>
      </c>
      <c r="B26" s="85"/>
      <c r="C26" s="85"/>
      <c r="D26" s="85"/>
      <c r="E26" s="18"/>
      <c r="F26" s="85" t="s">
        <v>32</v>
      </c>
      <c r="G26" s="85"/>
      <c r="H26" s="86" t="s">
        <v>47</v>
      </c>
      <c r="I26" s="86"/>
    </row>
  </sheetData>
  <sheetProtection selectLockedCells="1" selectUnlockedCells="1"/>
  <mergeCells count="16">
    <mergeCell ref="H26:I26"/>
    <mergeCell ref="A19:A24"/>
    <mergeCell ref="B19:B24"/>
    <mergeCell ref="A26:D26"/>
    <mergeCell ref="F26:G26"/>
    <mergeCell ref="A7:A12"/>
    <mergeCell ref="B7:B12"/>
    <mergeCell ref="A13:A18"/>
    <mergeCell ref="B13:B18"/>
    <mergeCell ref="D1:F1"/>
    <mergeCell ref="D2:G2"/>
    <mergeCell ref="A3:G3"/>
    <mergeCell ref="A5:A6"/>
    <mergeCell ref="B5:B6"/>
    <mergeCell ref="C5:C6"/>
    <mergeCell ref="D5:G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2014-08-18T05:58:52Z</cp:lastPrinted>
  <dcterms:modified xsi:type="dcterms:W3CDTF">2014-08-18T05:59:20Z</dcterms:modified>
  <cp:category/>
  <cp:version/>
  <cp:contentType/>
  <cp:contentStatus/>
</cp:coreProperties>
</file>